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Nuevas de hoy" sheetId="1" r:id="rId1"/>
    <sheet name="Vigentes" sheetId="2" r:id="rId2"/>
    <sheet name="Requerimientos" sheetId="3" r:id="rId3"/>
  </sheets>
</workbook>
</file>

<file path=xl/styles.xml><?xml version="1.0" encoding="utf-8"?>
<styleSheet xmlns="http://schemas.openxmlformats.org/spreadsheetml/2006/main">
  <numFmts count="2">
    <numFmt numFmtId="164" formatCode="dd\-mm\-yyyy\ hh:mm"/>
    <numFmt numFmtId="165" formatCode="#,##0"/>
  </numFmts>
  <fonts count="3">
    <font>
      <sz val="11"/>
      <name val="Calibri"/>
    </font>
    <font>
      <b/>
      <sz val="11"/>
      <color rgb="FFFFFFFF"/>
      <name val="Calibri"/>
    </font>
    <font>
      <u/>
      <sz val="11"/>
      <color rgb="FF1F4FD8"/>
      <name val="Calibri"/>
    </font>
  </fonts>
  <fills count="3">
    <fill>
      <patternFill patternType="none"/>
    </fill>
    <fill>
      <patternFill patternType="gray125"/>
    </fill>
    <fill>
      <patternFill patternType="solid">
        <fgColor rgb="FF1F4FD8"/>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vertical="center" wrapText="1"/>
    </xf>
    <xf numFmtId="164" fontId="0" fillId="0" borderId="0" xfId="0" applyNumberFormat="1"/>
    <xf numFmtId="165" fontId="0" fillId="0" borderId="0" xfId="0" applyNumberFormat="1"/>
    <xf numFmtId="0" fontId="0" fillId="0" borderId="0" xfId="0" applyAlignment="1">
      <alignment vertical="top" wrapText="1"/>
    </xf>
    <xf numFmtId="0" fontId="2"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6" customWidth="1"/>
    <col min="2" max="2" width="52" customWidth="1"/>
    <col min="3" max="3" width="13" customWidth="1"/>
    <col min="4" max="4" width="34" customWidth="1"/>
    <col min="5" max="5" width="28" customWidth="1"/>
    <col min="6" max="6" width="24" customWidth="1"/>
    <col min="7" max="7" width="16" customWidth="1"/>
    <col min="8" max="8" width="17" customWidth="1"/>
    <col min="9" max="9" width="17" customWidth="1"/>
    <col min="10" max="10" width="9" customWidth="1"/>
    <col min="11" max="11" width="16" customWidth="1"/>
    <col min="12" max="12" width="8" customWidth="1"/>
    <col min="13" max="13" width="7" customWidth="1"/>
    <col min="14" max="14" width="30" customWidth="1"/>
    <col min="15" max="15" width="46" customWidth="1"/>
    <col min="16" max="16" width="15" customWidth="1"/>
    <col min="17" max="17" width="16" customWidth="1"/>
    <col min="18" max="18" width="15" customWidth="1"/>
    <col min="19" max="19" width="10" customWidth="1"/>
    <col min="20" max="20" width="34" customWidth="1"/>
    <col min="21" max="21" width="26" customWidth="1"/>
    <col min="22" max="22" width="60" customWidth="1"/>
    <col min="23" max="23" width="16" customWidth="1"/>
  </cols>
  <sheetData>
    <row r="1" ht="28" customHeight="1">
      <c r="A1" s="1" t="inlineStr">
        <is>
          <t xml:space="preserve">Código</t>
        </is>
      </c>
      <c r="B1" s="1" t="inlineStr">
        <is>
          <t xml:space="preserve">Nombre</t>
        </is>
      </c>
      <c r="C1" s="1" t="inlineStr">
        <is>
          <t xml:space="preserve">Estado</t>
        </is>
      </c>
      <c r="D1" s="1" t="inlineStr">
        <is>
          <t xml:space="preserve">Organismo</t>
        </is>
      </c>
      <c r="E1" s="1" t="inlineStr">
        <is>
          <t xml:space="preserve">Unidad de compra</t>
        </is>
      </c>
      <c r="F1" s="1" t="inlineStr">
        <is>
          <t xml:space="preserve">Región</t>
        </is>
      </c>
      <c r="G1" s="1" t="inlineStr">
        <is>
          <t xml:space="preserve">Comuna</t>
        </is>
      </c>
      <c r="H1" s="1" t="inlineStr">
        <is>
          <t xml:space="preserve">Publicada</t>
        </is>
      </c>
      <c r="I1" s="1" t="inlineStr">
        <is>
          <t xml:space="preserve">Cierra</t>
        </is>
      </c>
      <c r="J1" s="1" t="inlineStr">
        <is>
          <t xml:space="preserve">Días para cierre</t>
        </is>
      </c>
      <c r="K1" s="1" t="inlineStr">
        <is>
          <t xml:space="preserve">Monto estimado</t>
        </is>
      </c>
      <c r="L1" s="1" t="inlineStr">
        <is>
          <t xml:space="preserve">Moneda</t>
        </is>
      </c>
      <c r="M1" s="1" t="inlineStr">
        <is>
          <t xml:space="preserve">Tipo</t>
        </is>
      </c>
      <c r="N1" s="1" t="inlineStr">
        <is>
          <t xml:space="preserve">Categorías</t>
        </is>
      </c>
      <c r="O1" s="1" t="inlineStr">
        <is>
          <t xml:space="preserve">Qué piden</t>
        </is>
      </c>
      <c r="P1" s="1" t="inlineStr">
        <is>
          <t xml:space="preserve">Visita a terreno</t>
        </is>
      </c>
      <c r="Q1" s="1" t="inlineStr">
        <is>
          <t xml:space="preserve">Entrega antecedentes</t>
        </is>
      </c>
      <c r="R1" s="1" t="inlineStr">
        <is>
          <t xml:space="preserve">Duración contrato</t>
        </is>
      </c>
      <c r="S1" s="1" t="inlineStr">
        <is>
          <t xml:space="preserve">Renovable</t>
        </is>
      </c>
      <c r="T1" s="1" t="inlineStr">
        <is>
          <t xml:space="preserve">Prohibiciones</t>
        </is>
      </c>
      <c r="U1" s="1" t="inlineStr">
        <is>
          <t xml:space="preserve">Contraparte</t>
        </is>
      </c>
      <c r="V1" s="1" t="inlineStr">
        <is>
          <t xml:space="preserve">Descripción</t>
        </is>
      </c>
      <c r="W1" s="1" t="inlineStr">
        <is>
          <t xml:space="preserve">Bases</t>
        </is>
      </c>
    </row>
    <row r="2">
      <c r="A2" s="0" t="inlineStr">
        <is>
          <t xml:space="preserve">869591-12-LP26</t>
        </is>
      </c>
      <c r="B2" s="4" t="inlineStr">
        <is>
          <t xml:space="preserve">CONTRATACIÓN DE PLATAFORMA DE GESTIÓN DOCUMENTAL EXPEDIENTE ELECTRÓNICO Y GESTIÓN DE PROCESOS</t>
        </is>
      </c>
      <c r="C2" s="0" t="inlineStr">
        <is>
          <t xml:space="preserve">Publicada</t>
        </is>
      </c>
      <c r="D2" s="0" t="inlineStr">
        <is>
          <t xml:space="preserve">DIRECCION DE COMPRAS Y CONTRATACION PUBLICA</t>
        </is>
      </c>
      <c r="E2" s="0" t="inlineStr">
        <is>
          <t xml:space="preserve">Calidad del Gasto en las Compras Públicas</t>
        </is>
      </c>
      <c r="F2" s="0" t="inlineStr">
        <is>
          <t xml:space="preserve">Región Metropolitana de Santiago</t>
        </is>
      </c>
      <c r="G2" s="0" t="inlineStr">
        <is>
          <t xml:space="preserve">Santiago Centro</t>
        </is>
      </c>
      <c r="H2" s="2">
        <v>46280.607639</v>
      </c>
      <c r="I2" s="2">
        <v>46317.625</v>
      </c>
      <c r="J2" s="0">
        <v>4</v>
      </c>
      <c r="K2" s="3"/>
      <c r="L2" s="0" t="inlineStr">
        <is>
          <t xml:space="preserve">CLP</t>
        </is>
      </c>
      <c r="M2" s="0" t="inlineStr">
        <is>
          <t xml:space="preserve">LP</t>
        </is>
      </c>
      <c r="N2" s="4" t="inlineStr">
        <is>
          <t xml:space="preserve">Tecnologías de la información, telecomunicaciones y radiodifusión / Software / Software de gestión de contenidos</t>
        </is>
      </c>
      <c r="O2" s="4" t="inlineStr">
        <is>
          <t xml:space="preserve">1 Unidad · Programas de gestión de documentos</t>
        </is>
      </c>
      <c r="P2" s="2"/>
      <c r="Q2" s="2"/>
      <c r="R2" s="0" t="inlineStr">
        <is>
          <t xml:space="preserve">44 meses</t>
        </is>
      </c>
      <c r="S2" s="0" t="inlineStr">
        <is>
          <t xml:space="preserve">No</t>
        </is>
      </c>
      <c r="T2" s="4" t="inlineStr">
        <is>
          <t xml:space="preserve">ver clausula 10 de las bases especiales</t>
        </is>
      </c>
      <c r="U2" s="0" t="inlineStr">
        <is>
          <t xml:space="preserve">Marcela Cabrera</t>
        </is>
      </c>
      <c r="V2" s="4" t="inlineStr">
        <is>
          <t xml:space="preserve">CONTRATACIÓN DE PLATAFORMA DE GESTIÓN DOCUMENTAL, EXPEDIENTE ELECTRÓNICO Y GESTIÓN DE PROCESOS PARA LA DIRECCIÓN DE COMPRAS Y CONTRATACIÓN PÚBLICA</t>
        </is>
      </c>
      <c r="W2" s="5" t="str">
        <f>HYPERLINK("https://www.mercadopublico.cl/Procurement/Modules/Attachment/ViewAttachment.aspx?enc=DjxTNboYWsDGHOqki72H5lLSvRJj1T6X6L7Qo%2bPNvbbnNjAbXWZ588A%2bxDU5I5NYoGlRSl3SUvW5b5mWqq8jmRkoQpmJOttLbj9sENi3iyOeURcZa68GEOpKDZpus2MIyUS6SLyuMirveOh3hkOwYqHxBAJ8oOZPzKEDlixtwWkha%2fctswlBYwAb4yuVBTnhJw%2fRPOMpfeYg0DIt0H%2bNw3yspkHqyCKn%2fZPFJc8C3DAd34uUTpJu4ahgWVJxPlRtNFyWIXKGF8g7CpUJuXnsAtnmpd5WjXJ1iZVTORtIzHzQkG62mMNT3Z098Gj6%2fQHV","descargar bases")</f>
      </c>
    </row>
    <row r="3">
      <c r="A3" s="0" t="inlineStr">
        <is>
          <t xml:space="preserve">1375758-7-LE26</t>
        </is>
      </c>
      <c r="B3" s="4" t="inlineStr">
        <is>
          <t xml:space="preserve">PLATAFORMA INTEGRAL PARA LA PLANIFICACIÓN CONTROL DE DOTACIÓN ESCOLAR Y GESTIÓN DE SOLICITUDES DE CONTRATACIÓN</t>
        </is>
      </c>
      <c r="C3" s="0" t="inlineStr">
        <is>
          <t xml:space="preserve">Publicada</t>
        </is>
      </c>
      <c r="D3" s="0" t="inlineStr">
        <is>
          <t xml:space="preserve">SERVICIO LOCAL DE EDUCACIÓN PÚBLICA SANTIAGO CENTRO</t>
        </is>
      </c>
      <c r="E3" s="0" t="inlineStr">
        <is>
          <t xml:space="preserve">NIVEL CENTRAL SLEP SANTIAGO CENTRO P01</t>
        </is>
      </c>
      <c r="F3" s="0" t="inlineStr">
        <is>
          <t xml:space="preserve">Región Metropolitana de Santiago</t>
        </is>
      </c>
      <c r="G3" s="0" t="inlineStr">
        <is>
          <t xml:space="preserve">Santiago</t>
        </is>
      </c>
      <c r="H3" s="2">
        <v>46301.667361</v>
      </c>
      <c r="I3" s="2">
        <v>46321.6875</v>
      </c>
      <c r="J3" s="0">
        <v>8</v>
      </c>
      <c r="K3" s="3"/>
      <c r="L3" s="0" t="inlineStr">
        <is>
          <t xml:space="preserve">CLP</t>
        </is>
      </c>
      <c r="M3" s="0" t="inlineStr">
        <is>
          <t xml:space="preserve">LE</t>
        </is>
      </c>
      <c r="N3" s="4" t="inlineStr">
        <is>
          <t xml:space="preserve">Servicios basados en ingeniería, ciencias sociales y tecnología de la información / Servicios informáticos / Ingeniería en computación e informática</t>
        </is>
      </c>
      <c r="O3" s="4" t="inlineStr">
        <is>
          <t xml:space="preserve">24 Mes · Desarrollo de Aplicaciones de Recursos Empresariales (ERP)</t>
        </is>
      </c>
      <c r="P3" s="2"/>
      <c r="Q3" s="2"/>
      <c r="R3" s="0" t="inlineStr">
        <is>
          <t xml:space="preserve">24 meses</t>
        </is>
      </c>
      <c r="S3" s="0" t="inlineStr">
        <is>
          <t xml:space="preserve">No</t>
        </is>
      </c>
      <c r="T3" s="4"/>
      <c r="U3" s="0" t="inlineStr">
        <is>
          <t xml:space="preserve">Christian Rivillo</t>
        </is>
      </c>
      <c r="V3" s="4" t="inlineStr">
        <is>
          <t xml:space="preserve">SE REQUEIRE CONTRATAR PLATAFORMA INTEGRAL PARA LA PLANIFICACIÓN, CONTROL DE DOTACIÓN ESCOLAR Y GESTIÓN DE SOLICITUDES DE CONTRATACIÓN, SEGÚN BASES ADJUNTAS, APROBADAS POR RES. EXENTA N°</t>
        </is>
      </c>
      <c r="W3" s="5" t="str">
        <f>HYPERLINK("https://www.mercadopublico.cl/Procurement/Modules/Attachment/ViewAttachment.aspx?enc=sA6goAkK56PS5JqA5K5qyQI5nnDuHQaU36jViJ8rA%2bRfgPbcfs4p1agKudXkt3KWfzgnGbWaAUsgL%2byTvrMZEqJKCzCBm008h4tgZ1SIybh6H5qVWKYPUTsWx74IdgVf06FrMj%2bUWntwYT9%2fpoxpePPW%2b4l%2fSilA91a7L1mfxrfytIdgLhcZCmkX0Y5pVtND3dzv%2f0XUIjtvcGs4EP32UU7Hmw5RLxeH3jbm7m13yY917mxs8%2bTipWboMasIhtG%2b8QfVQFqtA%2bqYe5CwAz737azDz3iJORoPCq2qERclFKSPZQkRE61LtX1UmWMUWDSY","descargar bases")</f>
      </c>
    </row>
    <row r="4">
      <c r="A4" s="0" t="inlineStr">
        <is>
          <t xml:space="preserve">2563-43-LP26</t>
        </is>
      </c>
      <c r="B4" s="4" t="inlineStr">
        <is>
          <t xml:space="preserve">Adquisición de cámaras IA y radares de seguridad</t>
        </is>
      </c>
      <c r="C4" s="0" t="inlineStr">
        <is>
          <t xml:space="preserve">Publicada</t>
        </is>
      </c>
      <c r="D4" s="0" t="inlineStr">
        <is>
          <t xml:space="preserve">DIRECCION GENERAL DE AERONAUTICA CIVIL</t>
        </is>
      </c>
      <c r="E4" s="0" t="inlineStr">
        <is>
          <t xml:space="preserve">UNIDAD DE COMPRA CONTRATOS NACIONALES</t>
        </is>
      </c>
      <c r="F4" s="0" t="inlineStr">
        <is>
          <t xml:space="preserve">Región Metropolitana de Santiago</t>
        </is>
      </c>
      <c r="G4" s="0" t="inlineStr">
        <is>
          <t xml:space="preserve">Providencia</t>
        </is>
      </c>
      <c r="H4" s="2">
        <v>46293.538194</v>
      </c>
      <c r="I4" s="2">
        <v>46321.625</v>
      </c>
      <c r="J4" s="0">
        <v>8</v>
      </c>
      <c r="K4" s="3">
        <v>192000000.0</v>
      </c>
      <c r="L4" s="0" t="inlineStr">
        <is>
          <t xml:space="preserve">CLP</t>
        </is>
      </c>
      <c r="M4" s="0" t="inlineStr">
        <is>
          <t xml:space="preserve">LP</t>
        </is>
      </c>
      <c r="N4" s="4" t="inlineStr">
        <is>
          <t xml:space="preserve">Equipos y suministros de defensa, orden público, protección y seguridad / Seguridad, vigilancia y detección / Equipo de vigilancia y detección</t>
        </is>
      </c>
      <c r="O4" s="4" t="inlineStr">
        <is>
          <t xml:space="preserve">2 Unidad · Cámaras de seguridad · 2 Unidad · Cámaras de seguridad · 1 Unidad · Cámaras de seguridad · y 13 más</t>
        </is>
      </c>
      <c r="P4" s="2"/>
      <c r="Q4" s="2"/>
      <c r="R4" s="0"/>
      <c r="S4" s="0" t="inlineStr">
        <is>
          <t xml:space="preserve">No</t>
        </is>
      </c>
      <c r="T4" s="4"/>
      <c r="U4" s="0" t="inlineStr">
        <is>
          <t xml:space="preserve">Javier Pacheco</t>
        </is>
      </c>
      <c r="V4" s="4" t="inlineStr">
        <is>
          <t xml:space="preserve">adquisición, modalidad “llave en mano”, de cámaras  de videovigilancia con inteligencia artificial (IA) y radares de seguridad para el aeródromo El Loa de Calama, compuesta por grabador de video en red, servidor de gestión de video, discos duros, videowall, licencia, y demás elementos, componentes, y servicios asociados.</t>
        </is>
      </c>
      <c r="W4" s="5" t="str">
        <f>HYPERLINK("https://www.mercadopublico.cl/Procurement/Modules/Attachment/ViewAttachment.aspx?enc=YVqLq69%2fWvvQff4DdAMrWxtVHc0zOGetROkhDZZuqGSS8SMqtzDncehrUW6o81ZjyHloZntkMfmHzYIxwIAq1g2GSqcT1RYarkRtcS8BdmrrdecXwTYLS3tEQ5HP8duYoyRve8a4ew9974nJ6P1ciFPGJnS1PA0nPOaUSEfLmZ3gKrNTLopRy7%2b%2fyT8U7bCL3pJB2p%2f8UiWjcvLKEPKVAlVkKBIxY60sptWN6gpGQbqRhpMZJODF6tLmsESKL4IGUNcIC08BeF8sSFMQbqoJhRPg45EwkZzu6ptJtKbWP%2bXc%2f4%2bIBr%2f1EvjSqGcjlkOc","descargar bases")</f>
      </c>
    </row>
    <row r="5">
      <c r="A5" s="0" t="inlineStr">
        <is>
          <t xml:space="preserve">2446-315-LE26</t>
        </is>
      </c>
      <c r="B5" s="4" t="inlineStr">
        <is>
          <t xml:space="preserve">ADQUISICIÓN DE LICENCIAS DE SOFTWARE INSTITUCIONAL</t>
        </is>
      </c>
      <c r="C5" s="0" t="inlineStr">
        <is>
          <t xml:space="preserve">Publicada</t>
        </is>
      </c>
      <c r="D5" s="0" t="inlineStr">
        <is>
          <t xml:space="preserve">I MUNICIPALIDAD DE COQUIMBO</t>
        </is>
      </c>
      <c r="E5" s="0" t="inlineStr">
        <is>
          <t xml:space="preserve">IMUNI_COQUIMBO</t>
        </is>
      </c>
      <c r="F5" s="0" t="inlineStr">
        <is>
          <t xml:space="preserve">Región de Coquimbo </t>
        </is>
      </c>
      <c r="G5" s="0" t="inlineStr">
        <is>
          <t xml:space="preserve">Coquimbo</t>
        </is>
      </c>
      <c r="H5" s="2">
        <v>46312.805787</v>
      </c>
      <c r="I5" s="2">
        <v>46328.625694</v>
      </c>
      <c r="J5" s="0">
        <v>15</v>
      </c>
      <c r="K5" s="3">
        <v>19200000.0</v>
      </c>
      <c r="L5" s="0" t="inlineStr">
        <is>
          <t xml:space="preserve">CLP</t>
        </is>
      </c>
      <c r="M5" s="0" t="inlineStr">
        <is>
          <t xml:space="preserve">LE</t>
        </is>
      </c>
      <c r="N5" s="4" t="inlineStr">
        <is>
          <t xml:space="preserve">Tecnologías de la información, telecomunicaciones y radiodifusión / Software / Software de gestión</t>
        </is>
      </c>
      <c r="O5" s="4" t="inlineStr">
        <is>
          <t xml:space="preserve">1 Global · Paquetes de software para oficinas · 1 Global · Paquetes de software para oficinas · 1 Global · Paquetes de software para oficinas · y 2 más</t>
        </is>
      </c>
      <c r="P5" s="2"/>
      <c r="Q5" s="2"/>
      <c r="R5" s="0" t="inlineStr">
        <is>
          <t xml:space="preserve">7 días</t>
        </is>
      </c>
      <c r="S5" s="0" t="inlineStr">
        <is>
          <t xml:space="preserve">No</t>
        </is>
      </c>
      <c r="T5" s="4"/>
      <c r="U5" s="0" t="inlineStr">
        <is>
          <t xml:space="preserve">Felipe Alegre Monroy</t>
        </is>
      </c>
      <c r="V5" s="4" t="inlineStr">
        <is>
          <t xml:space="preserve">Se requiere licitar la adquisición de adquisición de licencias de software para gestión audiovisual, soporte tecnológico, análisis de datos e inteligencia artificial, según lo solicitado en las presentes Bases Administrativas y Especificaciones Técnicas.</t>
        </is>
      </c>
      <c r="W5" s="5" t="str">
        <f>HYPERLINK("https://www.mercadopublico.cl/Procurement/Modules/Attachment/ViewAttachment.aspx?enc=tRGJ8U%2fm6tU8rqlDj2VDfRb6kaLDZ4jza%2ff6bBQOLmyxZPBjb1OAYBYEIVYY4bqgUYkGDNvULB5%2fZt%2bSu1Q%2bVd5LNLINbrLZabGeAKoy6xeOeQACROgT851Spu%2b2zVoI3JyEZuyzpomRjIDadVdo%2f8INFSOyPGLbftPT9NgyE339o4r0IyZm6uhbmjecipey76SHoMNIUQ3VoAijgbCmelAnVvK2tJKT2x5%2fv34tkSi5R8LsJ1JLu%2f%2buHyrgaFV8gdXeXMQrhGn%2fnjO0GB%2fmcn9lVpUKFQ2wtcqjAnFQCzSAnTH8xkJLxDYZdZOY2%2fFG","descargar bases")</f>
      </c>
    </row>
  </sheetData>
  <autoFilter ref="A1:W5"/>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6" customWidth="1"/>
    <col min="2" max="2" width="52" customWidth="1"/>
    <col min="3" max="3" width="13" customWidth="1"/>
    <col min="4" max="4" width="34" customWidth="1"/>
    <col min="5" max="5" width="28" customWidth="1"/>
    <col min="6" max="6" width="24" customWidth="1"/>
    <col min="7" max="7" width="16" customWidth="1"/>
    <col min="8" max="8" width="17" customWidth="1"/>
    <col min="9" max="9" width="17" customWidth="1"/>
    <col min="10" max="10" width="9" customWidth="1"/>
    <col min="11" max="11" width="16" customWidth="1"/>
    <col min="12" max="12" width="8" customWidth="1"/>
    <col min="13" max="13" width="7" customWidth="1"/>
    <col min="14" max="14" width="30" customWidth="1"/>
    <col min="15" max="15" width="46" customWidth="1"/>
    <col min="16" max="16" width="15" customWidth="1"/>
    <col min="17" max="17" width="16" customWidth="1"/>
    <col min="18" max="18" width="15" customWidth="1"/>
    <col min="19" max="19" width="10" customWidth="1"/>
    <col min="20" max="20" width="34" customWidth="1"/>
    <col min="21" max="21" width="26" customWidth="1"/>
    <col min="22" max="22" width="60" customWidth="1"/>
    <col min="23" max="23" width="16" customWidth="1"/>
  </cols>
  <sheetData>
    <row r="1" ht="28" customHeight="1">
      <c r="A1" s="1" t="inlineStr">
        <is>
          <t xml:space="preserve">Código</t>
        </is>
      </c>
      <c r="B1" s="1" t="inlineStr">
        <is>
          <t xml:space="preserve">Nombre</t>
        </is>
      </c>
      <c r="C1" s="1" t="inlineStr">
        <is>
          <t xml:space="preserve">Estado</t>
        </is>
      </c>
      <c r="D1" s="1" t="inlineStr">
        <is>
          <t xml:space="preserve">Organismo</t>
        </is>
      </c>
      <c r="E1" s="1" t="inlineStr">
        <is>
          <t xml:space="preserve">Unidad de compra</t>
        </is>
      </c>
      <c r="F1" s="1" t="inlineStr">
        <is>
          <t xml:space="preserve">Región</t>
        </is>
      </c>
      <c r="G1" s="1" t="inlineStr">
        <is>
          <t xml:space="preserve">Comuna</t>
        </is>
      </c>
      <c r="H1" s="1" t="inlineStr">
        <is>
          <t xml:space="preserve">Publicada</t>
        </is>
      </c>
      <c r="I1" s="1" t="inlineStr">
        <is>
          <t xml:space="preserve">Cierra</t>
        </is>
      </c>
      <c r="J1" s="1" t="inlineStr">
        <is>
          <t xml:space="preserve">Días para cierre</t>
        </is>
      </c>
      <c r="K1" s="1" t="inlineStr">
        <is>
          <t xml:space="preserve">Monto estimado</t>
        </is>
      </c>
      <c r="L1" s="1" t="inlineStr">
        <is>
          <t xml:space="preserve">Moneda</t>
        </is>
      </c>
      <c r="M1" s="1" t="inlineStr">
        <is>
          <t xml:space="preserve">Tipo</t>
        </is>
      </c>
      <c r="N1" s="1" t="inlineStr">
        <is>
          <t xml:space="preserve">Categorías</t>
        </is>
      </c>
      <c r="O1" s="1" t="inlineStr">
        <is>
          <t xml:space="preserve">Qué piden</t>
        </is>
      </c>
      <c r="P1" s="1" t="inlineStr">
        <is>
          <t xml:space="preserve">Visita a terreno</t>
        </is>
      </c>
      <c r="Q1" s="1" t="inlineStr">
        <is>
          <t xml:space="preserve">Entrega antecedentes</t>
        </is>
      </c>
      <c r="R1" s="1" t="inlineStr">
        <is>
          <t xml:space="preserve">Duración contrato</t>
        </is>
      </c>
      <c r="S1" s="1" t="inlineStr">
        <is>
          <t xml:space="preserve">Renovable</t>
        </is>
      </c>
      <c r="T1" s="1" t="inlineStr">
        <is>
          <t xml:space="preserve">Prohibiciones</t>
        </is>
      </c>
      <c r="U1" s="1" t="inlineStr">
        <is>
          <t xml:space="preserve">Contraparte</t>
        </is>
      </c>
      <c r="V1" s="1" t="inlineStr">
        <is>
          <t xml:space="preserve">Descripción</t>
        </is>
      </c>
      <c r="W1" s="1" t="inlineStr">
        <is>
          <t xml:space="preserve">Bases</t>
        </is>
      </c>
    </row>
    <row r="2">
      <c r="A2" s="0" t="inlineStr">
        <is>
          <t xml:space="preserve">1602-20-LE26</t>
        </is>
      </c>
      <c r="B2" s="4" t="inlineStr">
        <is>
          <t xml:space="preserve">ADQUISICIÓN DE LICENCIAS PARA EQUIPOS DE COMUNICACIONES DE LA RED DE DATOS DE LA DGAC 122 dgv</t>
        </is>
      </c>
      <c r="C2" s="0" t="inlineStr">
        <is>
          <t xml:space="preserve">Publicada</t>
        </is>
      </c>
      <c r="D2" s="0" t="inlineStr">
        <is>
          <t xml:space="preserve">DIRECCION GENERAL DE AERONAUTICA CIVIL</t>
        </is>
      </c>
      <c r="E2" s="0" t="inlineStr">
        <is>
          <t xml:space="preserve">UNIDAD DE COMPRA SERVICIOS GENERALES</t>
        </is>
      </c>
      <c r="F2" s="0" t="inlineStr">
        <is>
          <t xml:space="preserve">Región Metropolitana de Santiago</t>
        </is>
      </c>
      <c r="G2" s="0" t="inlineStr">
        <is>
          <t xml:space="preserve">Providencia</t>
        </is>
      </c>
      <c r="H2" s="2">
        <v>46302.409664</v>
      </c>
      <c r="I2" s="2">
        <v>46316.583333</v>
      </c>
      <c r="J2" s="0">
        <v>3</v>
      </c>
      <c r="K2" s="3">
        <v>50755889.0</v>
      </c>
      <c r="L2" s="0" t="inlineStr">
        <is>
          <t xml:space="preserve">CLP</t>
        </is>
      </c>
      <c r="M2" s="0" t="inlineStr">
        <is>
          <t xml:space="preserve">LE</t>
        </is>
      </c>
      <c r="N2" s="4" t="inlineStr">
        <is>
          <t xml:space="preserve">Tecnologías de la información, telecomunicaciones y radiodifusión / Software / Software de gestión</t>
        </is>
      </c>
      <c r="O2" s="4" t="inlineStr">
        <is>
          <t xml:space="preserve">70 Unidad · Software de gestión de licencias · 70 Unidad · Software de gestión de licencias · 2 Unidad · Software de gestión de licencias</t>
        </is>
      </c>
      <c r="P2" s="2"/>
      <c r="Q2" s="2"/>
      <c r="R2" s="0"/>
      <c r="S2" s="0" t="inlineStr">
        <is>
          <t xml:space="preserve">No</t>
        </is>
      </c>
      <c r="T2" s="4" t="inlineStr">
        <is>
          <t xml:space="preserve">No permite subcontratación
DIRIGIRSE PUNTO: XX DE LA RESOLUCIÓN QUE SE ADJUNTA</t>
        </is>
      </c>
      <c r="U2" s="0" t="inlineStr">
        <is>
          <t xml:space="preserve">Jaime Leighton</t>
        </is>
      </c>
      <c r="V2" s="4" t="inlineStr">
        <is>
          <t xml:space="preserve">Asegurar la continuidad operacional y adecuada administración de la infraestructura de conectividad inalámbrica Aruba actualmente implementada en la Institución, mediante la adquisición del licenciamiento requerido para su operación</t>
        </is>
      </c>
      <c r="W2" s="5" t="str">
        <f>HYPERLINK("https://www.mercadopublico.cl/Procurement/Modules/Attachment/ViewAttachment.aspx?enc=HlRIwpHlJlAaDH%2fNFYxY7NlIqLDNoyUAyYYJXgwbME7EuBbvRJzJZ3JdxBT%2bndi2Z2OTMqZEjk1IRTGW8iykPr1naB81R0fAWDUc7eKDQBYwsc4jfGv1EJUiz6xJ35GORwI9jwWuaKFm2nhaswlMBIsWghm7u%2bkD4KMCzdmA4yZ51YgUHRjdNmD%2bDHyB%2boCG7QctpOLRGL3mApXtWcV%2fgoxLxcjIbIBdpV5RPp9FqHZMmcsuiVgDCAXFmn7mMJJbaqzMdrMzy286rVScTan8V9b7Gt3S3Tj36k4WvKwCRDzKwO5Jw%2fdN7blhsC1lne8a","descargar bases")</f>
      </c>
    </row>
    <row r="3">
      <c r="A3" s="0" t="inlineStr">
        <is>
          <t xml:space="preserve">1153624-24-L126</t>
        </is>
      </c>
      <c r="B3" s="4" t="inlineStr">
        <is>
          <t xml:space="preserve">Servicio de Ordenamiento de Cableado de Datos y Eléctrico en Datacenter y Rack de Comunicaciones</t>
        </is>
      </c>
      <c r="C3" s="0" t="inlineStr">
        <is>
          <t xml:space="preserve">Publicada</t>
        </is>
      </c>
      <c r="D3" s="0" t="inlineStr">
        <is>
          <t xml:space="preserve">SUBSECRETARIA DE RELACIONES ECONOMICAS INTERNACIONALES</t>
        </is>
      </c>
      <c r="E3" s="0" t="inlineStr">
        <is>
          <t xml:space="preserve">Departamento Adquisiciones MN</t>
        </is>
      </c>
      <c r="F3" s="0" t="inlineStr">
        <is>
          <t xml:space="preserve">Región Metropolitana de Santiago</t>
        </is>
      </c>
      <c r="G3" s="0" t="inlineStr">
        <is>
          <t xml:space="preserve">Santiago</t>
        </is>
      </c>
      <c r="H3" s="2">
        <v>46303.678692</v>
      </c>
      <c r="I3" s="2">
        <v>46316.625</v>
      </c>
      <c r="J3" s="0">
        <v>3</v>
      </c>
      <c r="K3" s="3">
        <v>900000.0</v>
      </c>
      <c r="L3" s="0" t="inlineStr">
        <is>
          <t xml:space="preserve">CLP</t>
        </is>
      </c>
      <c r="M3" s="0" t="inlineStr">
        <is>
          <t xml:space="preserve">L1</t>
        </is>
      </c>
      <c r="N3" s="4" t="inlineStr">
        <is>
          <t xml:space="preserve">Tecnologías de la información, telecomunicaciones y radiodifusión / Componentes para tecnología de la información, difusión o telecomunicaciones / Subconjuntos para dispositivos electrónicos</t>
        </is>
      </c>
      <c r="O3" s="4" t="inlineStr">
        <is>
          <t xml:space="preserve">1 Unidad · Conjuntos de cableado</t>
        </is>
      </c>
      <c r="P3" s="2"/>
      <c r="Q3" s="2"/>
      <c r="R3" s="0"/>
      <c r="S3" s="0" t="inlineStr">
        <is>
          <t xml:space="preserve">No</t>
        </is>
      </c>
      <c r="T3" s="4"/>
      <c r="U3" s="0"/>
      <c r="V3" s="4" t="inlineStr">
        <is>
          <t xml:space="preserve">La Subsecretaría de Relaciones Económicas Internacionales invita a participar en el proceso de contratación del servicio de ordenamiento de cableado de datos y eléctrico en   datacenter y rack en el edificio ubicado en San Martín 88.</t>
        </is>
      </c>
      <c r="W3" s="5" t="str">
        <f>HYPERLINK("https://www.mercadopublico.cl/Procurement/Modules/Attachment/ViewAttachment.aspx?enc=bvW6bPXglStjNCTUMvZVj6sbWSNC9izQTrZbqiGoptIHTZJXsJKCfrBkI8IyCO3pcP7pkWffbdjH%2fdbcE7QCcvnoGGfGrPAqONcSqQP%2bkYtQpWnG9Y2rmfMkrbZQvydkfYjusFGL%2btGzUGVBcZQTHujtRMpAz%2b0U%2foazRAoSKft0wyRzycRmWPMGCZBJsCsetEs6ZfdUgpM%2fra%2bAxaJnQjiXS3vVC%2b%2bVRCJuv4G5lD3Q9yD85hs2rIR8oTIbI7zJXtQu6lbsVrK8mnc0AvPH1gCHuYaigXiHNoAO6%2bNNyy6MDFx67lnHTnM5GBBV41QN","descargar bases")</f>
      </c>
    </row>
    <row r="4">
      <c r="A4" s="0" t="inlineStr">
        <is>
          <t xml:space="preserve">688-13-LE26</t>
        </is>
      </c>
      <c r="B4" s="4" t="inlineStr">
        <is>
          <t xml:space="preserve">ADQUISICIÓN Y RENOVACIÓN DE LICENCIAS DE SOFTWARE</t>
        </is>
      </c>
      <c r="C4" s="0" t="inlineStr">
        <is>
          <t xml:space="preserve">Publicada</t>
        </is>
      </c>
      <c r="D4" s="0" t="inlineStr">
        <is>
          <t xml:space="preserve">OFICINA DE ESTUDIOS Y POLITICAS AGRARIAS</t>
        </is>
      </c>
      <c r="E4" s="0" t="inlineStr">
        <is>
          <t xml:space="preserve">OFICINA DE ESTUDIOS Y POLITICAS AGRARIAS</t>
        </is>
      </c>
      <c r="F4" s="0" t="inlineStr">
        <is>
          <t xml:space="preserve">Región Metropolitana de Santiago</t>
        </is>
      </c>
      <c r="G4" s="0" t="inlineStr">
        <is>
          <t xml:space="preserve">Santiago Centro</t>
        </is>
      </c>
      <c r="H4" s="2">
        <v>46309.637801</v>
      </c>
      <c r="I4" s="2">
        <v>46316.625</v>
      </c>
      <c r="J4" s="0">
        <v>3</v>
      </c>
      <c r="K4" s="3"/>
      <c r="L4" s="0" t="inlineStr">
        <is>
          <t xml:space="preserve">CLP</t>
        </is>
      </c>
      <c r="M4" s="0" t="inlineStr">
        <is>
          <t xml:space="preserve">LE</t>
        </is>
      </c>
      <c r="N4" s="4" t="inlineStr">
        <is>
          <t xml:space="preserve">Tecnologías de la información, telecomunicaciones y radiodifusión / Software / Software de gestión</t>
        </is>
      </c>
      <c r="O4" s="4" t="inlineStr">
        <is>
          <t xml:space="preserve">1 Unidad · Software de gestión de licencias · 15 Unidad · Software de gestión de licencias · 20 Unidad · Software de gestión de licencias · y 2 más</t>
        </is>
      </c>
      <c r="P4" s="2"/>
      <c r="Q4" s="2"/>
      <c r="R4" s="0"/>
      <c r="S4" s="0" t="inlineStr">
        <is>
          <t xml:space="preserve">No</t>
        </is>
      </c>
      <c r="T4" s="4"/>
      <c r="U4" s="0" t="inlineStr">
        <is>
          <t xml:space="preserve">Eduardo Bascur Rodríguez</t>
        </is>
      </c>
      <c r="V4" s="4" t="inlineStr">
        <is>
          <t xml:space="preserve">ODEPA utiliza diversas soluciones de software necesarias para la operación de sus plataformas tecnológicas y
el desarrollo de las funciones del servicio. La presente contratación considera la renovación de licencias y
suscripciones actualmente utilizadas, así como la adquisición de licenciamiento adicional para cubrir nuevas
necesidades.
La contratación tiene por finalidad:
Garantizar la continuidad operativa de los productos y servicios actualmente utilizados.
Mantener el acceso a actualizaciones, mejoras de seguridad y soporte, según corresponda, con
actualizaciones y mejoras de seguridad permanentes.
Disponer de licenciamiento vigente y suficiente para las necesidades de la institución.</t>
        </is>
      </c>
      <c r="W4" s="5" t="str">
        <f>HYPERLINK("https://www.mercadopublico.cl/Procurement/Modules/Attachment/ViewAttachment.aspx?enc=LkMjPdnhVGhddzSppV7%2fnf8VG8cxC3HoFo66%2fbuwqEvYQr5P1DYNXivarCoTarFXVwJZLwp%2bPEdq0dSHAFRY4UddR%2bkUSgAJJMCHTAI5jBxBZJoksjWiRLHp5XZFBf%2bwNpYotsw7AtGYvsGz3D7MxAVL4zatj6ZAqu7u1EdLVHpIjtyWHxgg16ZPp6jxHhT%2f6mEJVOqBPRslkkwUkNAyeUhep5uaSEPKwjippUZXLgOwd%2fO4ldNMDf841fQPJ6KM97VdHlD7GhF4o5M%2fNxE1i5bK67x12xZdsairx9%2fbgFa3cr%2bgXQXjRmj3X401gwkL","descargar bases")</f>
      </c>
    </row>
    <row r="5">
      <c r="A5" s="0" t="inlineStr">
        <is>
          <t xml:space="preserve">608897-61-LP26</t>
        </is>
      </c>
      <c r="B5" s="4" t="inlineStr">
        <is>
          <t xml:space="preserve">SOPORTE PLATAFORMAS DE INFORMACIÓN AMBIENTAL BIANUAL</t>
        </is>
      </c>
      <c r="C5" s="0" t="inlineStr">
        <is>
          <t xml:space="preserve">Publicada</t>
        </is>
      </c>
      <c r="D5" s="0" t="inlineStr">
        <is>
          <t xml:space="preserve">SUBSECRETARIA DEL MEDIO AMBIENTE</t>
        </is>
      </c>
      <c r="E5" s="0" t="inlineStr">
        <is>
          <t xml:space="preserve">Subsecretaría del Medio Ambiente</t>
        </is>
      </c>
      <c r="F5" s="0" t="inlineStr">
        <is>
          <t xml:space="preserve">Región Metropolitana de Santiago</t>
        </is>
      </c>
      <c r="G5" s="0" t="inlineStr">
        <is>
          <t xml:space="preserve">Santiago</t>
        </is>
      </c>
      <c r="H5" s="2">
        <v>46296.78</v>
      </c>
      <c r="I5" s="2">
        <v>46316.645833</v>
      </c>
      <c r="J5" s="0">
        <v>3</v>
      </c>
      <c r="K5" s="3">
        <v>100000000.0</v>
      </c>
      <c r="L5" s="0" t="inlineStr">
        <is>
          <t xml:space="preserve">CLP</t>
        </is>
      </c>
      <c r="M5" s="0" t="inlineStr">
        <is>
          <t xml:space="preserve">LP</t>
        </is>
      </c>
      <c r="N5" s="4" t="inlineStr">
        <is>
          <t xml:space="preserve">Servicios medioambientales / Gestión medioambiental / Servicios de asesoría medioambiental</t>
        </is>
      </c>
      <c r="O5" s="4" t="inlineStr">
        <is>
          <t xml:space="preserve">1 Unidad · Servicios de asesoría de tecnología medioambiental</t>
        </is>
      </c>
      <c r="P5" s="2"/>
      <c r="Q5" s="2"/>
      <c r="R5" s="0" t="inlineStr">
        <is>
          <t xml:space="preserve">14 meses</t>
        </is>
      </c>
      <c r="S5" s="0" t="inlineStr">
        <is>
          <t xml:space="preserve">No</t>
        </is>
      </c>
      <c r="T5" s="4" t="inlineStr">
        <is>
          <t xml:space="preserve">De acuerdo a lo indicado en punto 27 de bases de licitación</t>
        </is>
      </c>
      <c r="U5" s="0" t="inlineStr">
        <is>
          <t xml:space="preserve">FERNANDO DIAZ</t>
        </is>
      </c>
      <c r="V5" s="4" t="inlineStr">
        <is>
          <t xml:space="preserve">realizar servicios de mantención, actualización, soporte y diseño de los sistemas asociados a la construcción de la información ambiental administrados por el Departamento de Información Ambiental del Ministerio del Medio Ambiente</t>
        </is>
      </c>
      <c r="W5" s="5" t="str">
        <f>HYPERLINK("https://www.mercadopublico.cl/Procurement/Modules/Attachment/ViewAttachment.aspx?enc=Vc4I2838aAA8IX4nGzq%2bVvZJMccbcqM9PpSBK6AnyIw4jFcqGwVJth%2bJcKFFjRzTE2%2fKahS2VWzdFdT1gtDqlIHyRvTC9TQ8%2fHvSxz4p%2f%2b46gHtUlbkgmkYYY8oAaMIuGGpnYE7wsQ2iMqQ8JpZJJuiLVWsVqcLW0dg1%2bc%2bX4ultsHEHNdyON9%2bVRLhm4S7FOvZyzccD98Nvp%2firKkgaYli9mv1oeH5Rq0NcshnohltjGpaUcOynS1s9j8C5clcQvj0ArYcHYkKa4sErFqz%2b9Oxj2f73nh%2bkswC2Aypcqx5XiaYMMEgveRIPpyjEr10G","descargar bases")</f>
      </c>
    </row>
    <row r="6">
      <c r="A6" s="0" t="inlineStr">
        <is>
          <t xml:space="preserve">1469-284-L126</t>
        </is>
      </c>
      <c r="B6" s="4" t="inlineStr">
        <is>
          <t xml:space="preserve">20-44369 Desarrollo e Implementación de Plataforma Web para Revista Tralka</t>
        </is>
      </c>
      <c r="C6" s="0" t="inlineStr">
        <is>
          <t xml:space="preserve">Publicada</t>
        </is>
      </c>
      <c r="D6" s="0" t="inlineStr">
        <is>
          <t xml:space="preserve">UNIVERSIDAD DE TALCA</t>
        </is>
      </c>
      <c r="E6" s="0" t="inlineStr">
        <is>
          <t xml:space="preserve">Universidad de Talca</t>
        </is>
      </c>
      <c r="F6" s="0" t="inlineStr">
        <is>
          <t xml:space="preserve">Región del Maule </t>
        </is>
      </c>
      <c r="G6" s="0" t="inlineStr">
        <is>
          <t xml:space="preserve">Talca</t>
        </is>
      </c>
      <c r="H6" s="2">
        <v>46310.806308</v>
      </c>
      <c r="I6" s="2">
        <v>46316.666667</v>
      </c>
      <c r="J6" s="0">
        <v>3</v>
      </c>
      <c r="K6" s="3">
        <v>2405000.0</v>
      </c>
      <c r="L6" s="0" t="inlineStr">
        <is>
          <t xml:space="preserve">CLP</t>
        </is>
      </c>
      <c r="M6" s="0" t="inlineStr">
        <is>
          <t xml:space="preserve">L1</t>
        </is>
      </c>
      <c r="N6" s="4" t="inlineStr">
        <is>
          <t xml:space="preserve">Tecnologías de la información, telecomunicaciones y radiodifusión / Software / Programas de desarrollo</t>
        </is>
      </c>
      <c r="O6" s="4" t="inlineStr">
        <is>
          <t xml:space="preserve">1 Unidad · Software de desarrollo de plataforma Web</t>
        </is>
      </c>
      <c r="P6" s="2"/>
      <c r="Q6" s="2"/>
      <c r="R6" s="0"/>
      <c r="S6" s="0" t="inlineStr">
        <is>
          <t xml:space="preserve">No</t>
        </is>
      </c>
      <c r="T6" s="4"/>
      <c r="U6" s="0"/>
      <c r="V6" s="4" t="inlineStr">
        <is>
          <t xml:space="preserve">Desarrollo e Implementación de Plataforma Web para Revista Tralka</t>
        </is>
      </c>
      <c r="W6" s="5" t="str">
        <f>HYPERLINK("https://www.mercadopublico.cl/Procurement/Modules/Attachment/ViewAttachment.aspx?enc=YynX2scYnbdrr%2bQ2KJwWglDABXopAE2XBq795Dr8CNHCEMSuWHlMm5jCDtKjBJvdodnpHuyI4bG7qYOVRau5S59O2nyvYE6Z2rxA%2frkxiWpKhowVpf0m8lTXp6hLdq00G1seW4eJgFcW%2fN5C8wKMIomlr3fByS6VvGZjHuYYIWH5dMvv6nx7nxuYRJgKHHtC9ngHTWLlKvQ9ftZ86NzXiDYXA%2bd2hOzkM2lhnFi6Iq6XOMPWOyLPWrKopOD9xiKGmcdBWPKQUfP7JKz17ygbQTH1SOwxd2xJ1mWMYVqfBX%2btCrVemBVL7Hiqp16C3x8d","descargar bases")</f>
      </c>
    </row>
    <row r="7">
      <c r="A7" s="0" t="inlineStr">
        <is>
          <t xml:space="preserve">2762-21-LE26</t>
        </is>
      </c>
      <c r="B7" s="4" t="inlineStr">
        <is>
          <t xml:space="preserve">ADQUISICIÓN DE FORÓPTERO DIGITAL</t>
        </is>
      </c>
      <c r="C7" s="0" t="inlineStr">
        <is>
          <t xml:space="preserve">Publicada</t>
        </is>
      </c>
      <c r="D7" s="0" t="inlineStr">
        <is>
          <t xml:space="preserve">I MUNICIPALIDAD DE CORONEL</t>
        </is>
      </c>
      <c r="E7" s="0" t="inlineStr">
        <is>
          <t xml:space="preserve">DEPARTAMENTO ADMINISTRACION SALUD MUNICIPAL</t>
        </is>
      </c>
      <c r="F7" s="0" t="inlineStr">
        <is>
          <t xml:space="preserve">Región del Biobío </t>
        </is>
      </c>
      <c r="G7" s="0" t="inlineStr">
        <is>
          <t xml:space="preserve">Coronel</t>
        </is>
      </c>
      <c r="H7" s="2">
        <v>46311.642477</v>
      </c>
      <c r="I7" s="2">
        <v>46316.666667</v>
      </c>
      <c r="J7" s="0">
        <v>3</v>
      </c>
      <c r="K7" s="3">
        <v>20000000.0</v>
      </c>
      <c r="L7" s="0" t="inlineStr">
        <is>
          <t xml:space="preserve">CLP</t>
        </is>
      </c>
      <c r="M7" s="0" t="inlineStr">
        <is>
          <t xml:space="preserve">LE</t>
        </is>
      </c>
      <c r="N7" s="4" t="inlineStr">
        <is>
          <t xml:space="preserve">Equipamiento y suministros médicos / Productos para exámenes y control de pacientes / Artículos para examen oftalmológico</t>
        </is>
      </c>
      <c r="O7" s="4" t="inlineStr">
        <is>
          <t xml:space="preserve">1 Unidad · Unidades de foróptero</t>
        </is>
      </c>
      <c r="P7" s="2"/>
      <c r="Q7" s="2"/>
      <c r="R7" s="0"/>
      <c r="S7" s="0" t="inlineStr">
        <is>
          <t xml:space="preserve">No</t>
        </is>
      </c>
      <c r="T7" s="4" t="inlineStr">
        <is>
          <t xml:space="preserve">El prestador de los bienes adquiridos no podrá ceder, transferir total o parcialmente el contrato a persona natural o jurídica alguna de conformidad con lo dispuesto en el Art. 14 de la Ley 19.886</t>
        </is>
      </c>
      <c r="U7" s="0" t="inlineStr">
        <is>
          <t xml:space="preserve">Brayan Zambrano Monsálvez</t>
        </is>
      </c>
      <c r="V7" s="4" t="inlineStr">
        <is>
          <t xml:space="preserve">La adquisición permitirá realizar exámenes de refracción de alta precisión directamente en el consultorio, eliminando derivaciones, listas de espera y costos de traslado para los usuarios. Esto se traduce en un diagnóstico oportuno, una atención integral y una mejora inmediata en su calidad de vida, al acceder con mayor rapidez a los lentes correctores que necesitan para sus actividades diarias</t>
        </is>
      </c>
      <c r="W7" s="5" t="str">
        <f>HYPERLINK("https://www.mercadopublico.cl/Procurement/Modules/Attachment/ViewAttachment.aspx?enc=UCFIMrpY04Zx%2f37T6eO%2fH7D%2fZYDTwMN31XE%2fh1OwardXkYhK84IbtvFSgNUxIRJwxwAHSK%2b%2fHiT5S2XWqjXTVNZuSijugW1QWTRdQ6Mjhm50rQziXAf66zaGhdWFc0so4vVFhfbhgg9E%2fSPygbjMHmLVf8FpvbNECisHY1vJzWbtV91PWjj%2f%2fXOHKv%2b3qEZhKeskQZ6gt5KMX5S68frYlt%2f2RPC72Gq%2brfwivdKjTEj8%2b7sRYw%2fhGzSI5ikJxmz44bB8sE614dEWui8jL07SAxHP%2fjk9JYJSTnt7%2btVN9myB242s32hR0taWi1QAa%2f6S","descargar bases")</f>
      </c>
    </row>
    <row r="8">
      <c r="A8" s="0" t="inlineStr">
        <is>
          <t xml:space="preserve">2933-73-LE26</t>
        </is>
      </c>
      <c r="B8" s="4" t="inlineStr">
        <is>
          <t xml:space="preserve">2DO LLAMADO SISTEMA DE INFORMACION Y GESTIÓN 2026</t>
        </is>
      </c>
      <c r="C8" s="0" t="inlineStr">
        <is>
          <t xml:space="preserve">Publicada</t>
        </is>
      </c>
      <c r="D8" s="0" t="inlineStr">
        <is>
          <t xml:space="preserve">I MUNICIPALIDAD DE ALHUE</t>
        </is>
      </c>
      <c r="E8" s="0" t="inlineStr">
        <is>
          <t xml:space="preserve">DPTO. MUNICIPALIDAD</t>
        </is>
      </c>
      <c r="F8" s="0" t="inlineStr">
        <is>
          <t xml:space="preserve">Región Metropolitana de Santiago</t>
        </is>
      </c>
      <c r="G8" s="0" t="inlineStr">
        <is>
          <t xml:space="preserve">Alhué</t>
        </is>
      </c>
      <c r="H8" s="2">
        <v>46309.76853</v>
      </c>
      <c r="I8" s="2">
        <v>46316.6875</v>
      </c>
      <c r="J8" s="0">
        <v>3</v>
      </c>
      <c r="K8" s="3"/>
      <c r="L8" s="0" t="inlineStr">
        <is>
          <t xml:space="preserve">CLP</t>
        </is>
      </c>
      <c r="M8" s="0" t="inlineStr">
        <is>
          <t xml:space="preserve">LE</t>
        </is>
      </c>
      <c r="N8" s="4" t="inlineStr">
        <is>
          <t xml:space="preserve">Tecnologías de la información, telecomunicaciones y radiodifusión / Software / Software de planificación de recursos empresariales (ERP) y contabilidad financiera</t>
        </is>
      </c>
      <c r="O8" s="4" t="inlineStr">
        <is>
          <t xml:space="preserve">1 Unidad · Programas de contabilidad</t>
        </is>
      </c>
      <c r="P8" s="2"/>
      <c r="Q8" s="2"/>
      <c r="R8" s="0"/>
      <c r="S8" s="0" t="inlineStr">
        <is>
          <t xml:space="preserve">No</t>
        </is>
      </c>
      <c r="T8" s="4" t="inlineStr">
        <is>
          <t xml:space="preserve">Según punto 3.4 Bases Administrativas especiales</t>
        </is>
      </c>
      <c r="U8" s="0" t="inlineStr">
        <is>
          <t xml:space="preserve">Arnoldo Llanos Fuentes</t>
        </is>
      </c>
      <c r="V8" s="4" t="inlineStr">
        <is>
          <t xml:space="preserve">El objetivo de la presente licitación es dar solución a las necesidades a las oficinas de Administración y Finanzas, para el buen funcionamiento administrativos de esta área.</t>
        </is>
      </c>
      <c r="W8" s="5" t="str">
        <f>HYPERLINK("https://www.mercadopublico.cl/Procurement/Modules/Attachment/ViewAttachment.aspx?enc=w2V3tfF4jBj7llZusBWDO9xVqPHVSvstupNERQY33qAvJzRRA1ZbIuBBNeCaDlbaZwqzE0BzE6UE6dN%2b57P8CRDXSl9tzx2Wl5UBsHYAnQePLm2Rs61ovWif%2b7E96HE5mwvlmyVJ0Kn1PPvOsR8PI86s3p9SpPOJn4WC%2beCbkKAfNA%2fUW%2fmQzrhWBYQr73cTLoNUGn84Lq8wcXJn72fzLc5HCGXcOsQAIZTG8nKL6Vp6lYEd4o83q8ygOwntmm1VT%2fM2oQQv6H8f1E1HkE7H9GnW1VGzWuUb5I3v3Uc%2fbn84l6GpWg3oa2%2f4Q92geMKu","descargar bases")</f>
      </c>
    </row>
    <row r="9">
      <c r="A9" s="0" t="inlineStr">
        <is>
          <t xml:space="preserve">4086-48-LP26</t>
        </is>
      </c>
      <c r="B9" s="4" t="inlineStr">
        <is>
          <t xml:space="preserve">SERVICIO DE SISTEMA DE INFORMACIÓN DE LA GESTIÓN</t>
        </is>
      </c>
      <c r="C9" s="0" t="inlineStr">
        <is>
          <t xml:space="preserve">Publicada</t>
        </is>
      </c>
      <c r="D9" s="0" t="inlineStr">
        <is>
          <t xml:space="preserve">I MUNICIPALIDAD DE MAULLIN</t>
        </is>
      </c>
      <c r="E9" s="0" t="inlineStr">
        <is>
          <t xml:space="preserve">Administracion y Finanzas</t>
        </is>
      </c>
      <c r="F9" s="0" t="inlineStr">
        <is>
          <t xml:space="preserve">Región de los Lagos </t>
        </is>
      </c>
      <c r="G9" s="0" t="inlineStr">
        <is>
          <t xml:space="preserve">Maullín</t>
        </is>
      </c>
      <c r="H9" s="2">
        <v>46295.670671</v>
      </c>
      <c r="I9" s="2">
        <v>46317.416667</v>
      </c>
      <c r="J9" s="0">
        <v>4</v>
      </c>
      <c r="K9" s="3">
        <v>202800000.0</v>
      </c>
      <c r="L9" s="0" t="inlineStr">
        <is>
          <t xml:space="preserve">CLP</t>
        </is>
      </c>
      <c r="M9" s="0" t="inlineStr">
        <is>
          <t xml:space="preserve">LP</t>
        </is>
      </c>
      <c r="N9" s="4" t="inlineStr">
        <is>
          <t xml:space="preserve">Tecnologías de la información, telecomunicaciones y radiodifusión / Software / Programas de desarrollo</t>
        </is>
      </c>
      <c r="O9" s="4" t="inlineStr">
        <is>
          <t xml:space="preserve">1 Unidad · Programas de gestión de configuración</t>
        </is>
      </c>
      <c r="P9" s="2"/>
      <c r="Q9" s="2"/>
      <c r="R9" s="0" t="inlineStr">
        <is>
          <t xml:space="preserve">60 meses</t>
        </is>
      </c>
      <c r="S9" s="0" t="inlineStr">
        <is>
          <t xml:space="preserve">No</t>
        </is>
      </c>
      <c r="T9" s="4"/>
      <c r="U9" s="0" t="inlineStr">
        <is>
          <t xml:space="preserve">XIMENA OJEDA</t>
        </is>
      </c>
      <c r="V9" s="4" t="inlineStr">
        <is>
          <t xml:space="preserve">SERVICIO DE MANTENCIÓN, ARRIENDO Y PROVISIÓN DE SISTEMA DE INFORMACIÓN DE LA GESTIÓN MUNICIPAL Y SOPORTE COMPUTACIONAL SEGÚN BASES, ESPECIFICACIONES TÉCNICAS, ANEXOS E ITEM ADJUNTOS.</t>
        </is>
      </c>
      <c r="W9" s="5" t="str">
        <f>HYPERLINK("https://www.mercadopublico.cl/Procurement/Modules/Attachment/ViewAttachment.aspx?enc=39L5RMVwBWJ4gJOlEstQ%2bTxU9Cii0GN2Mke4Ik3L%2bqefzKPgm5ePGmzPU9RHJLRGiAFFFHN9lNgFGac04AcBA9E9mZ2xlrTn0APID7ozB%2f%2bnSZ1hYKC9HrBi%2fUjPtii1T2ELOGFi6sW4WItIRx%2fovOy%2fbHnh9WKrOA8Mx48LWZUO5J6L2Mfm8WfsVl66EvpFrwGQ%2bVQELq3hQiBWHJC5pyqBYzulzvHBYAn8IGoONLRg%2fZ0QHgkSRBqylsq%2bBMmjr%2bKwC7APzraLhlFKJSwd6bgvQLEBzCXcxaZdMleuzCwCOt451fOF6ZMvmeGMZ1l2","descargar bases")</f>
      </c>
    </row>
    <row r="10">
      <c r="A10" s="0" t="inlineStr">
        <is>
          <t xml:space="preserve">1469-267-L126</t>
        </is>
      </c>
      <c r="B10" s="4" t="inlineStr">
        <is>
          <t xml:space="preserve">Servicio de Mantenimiento UPS del Centro de Datos en Campus Talca de la Universidad de Talca</t>
        </is>
      </c>
      <c r="C10" s="0" t="inlineStr">
        <is>
          <t xml:space="preserve">Publicada</t>
        </is>
      </c>
      <c r="D10" s="0" t="inlineStr">
        <is>
          <t xml:space="preserve">UNIVERSIDAD DE TALCA</t>
        </is>
      </c>
      <c r="E10" s="0" t="inlineStr">
        <is>
          <t xml:space="preserve">Universidad de Talca</t>
        </is>
      </c>
      <c r="F10" s="0" t="inlineStr">
        <is>
          <t xml:space="preserve">Región del Maule </t>
        </is>
      </c>
      <c r="G10" s="0" t="inlineStr">
        <is>
          <t xml:space="preserve">Talca</t>
        </is>
      </c>
      <c r="H10" s="2">
        <v>46303.7375</v>
      </c>
      <c r="I10" s="2">
        <v>46317.5</v>
      </c>
      <c r="J10" s="0">
        <v>4</v>
      </c>
      <c r="K10" s="3">
        <v>6975100.0</v>
      </c>
      <c r="L10" s="0" t="inlineStr">
        <is>
          <t xml:space="preserve">CLP</t>
        </is>
      </c>
      <c r="M10" s="0" t="inlineStr">
        <is>
          <t xml:space="preserve">L1</t>
        </is>
      </c>
      <c r="N10" s="4" t="inlineStr">
        <is>
          <t xml:space="preserve">Servicios de construcción y mantenimiento / Servicios de atención, mantenimiento y reparaciones de edificios / Servicios eléctricos</t>
        </is>
      </c>
      <c r="O10" s="4" t="inlineStr">
        <is>
          <t xml:space="preserve">1 Unidad · Instalación o servicio de sistemas de energía eléctrica</t>
        </is>
      </c>
      <c r="P10" s="2"/>
      <c r="Q10" s="2"/>
      <c r="R10" s="0"/>
      <c r="S10" s="0" t="inlineStr">
        <is>
          <t xml:space="preserve">No</t>
        </is>
      </c>
      <c r="T10" s="4"/>
      <c r="U10" s="0"/>
      <c r="V10" s="4" t="inlineStr">
        <is>
          <t xml:space="preserve">La Universidad de Talca requiere la realización del servicio de mantenimiento preventivo para la UPS marca Liebert, modelo APM 150K, ubicada en el Centro de Datos, del Campus Talca (Lircay) de la Universidad de Talca.</t>
        </is>
      </c>
      <c r="W10" s="5" t="str">
        <f>HYPERLINK("https://www.mercadopublico.cl/Procurement/Modules/Attachment/ViewAttachment.aspx?enc=AR2Q5hJJh2X3VUa5Yy2t4bPf9fPa1NBedvnxv6VIwNtWNvc0oMhNOTSq%2fQS%2frZXxjd0d5XVHTtV87tUYmMZIiDhe0CwMXirLJwW52VFWTrLTyrgbna5kYNWr79sG4IVUwsoVAfSWeJ3EfRyTZBbbb%2fKHFcw5NDlZFC2IAF2frXNhXT%2bjrtS0S%2bW0L4NoudH%2b6hsv5K3oku3yovQsw%2fct1gXteShuvyz0qqH7mE50ZhXZXk4bVQvVInX%2bKSGtJp961HMKD8bu1eb0RWpeDXlnYMakQm%2f68iVRwlrVapCz1fGdQph%2fZmJcadNQdAih5nTW","descargar bases")</f>
      </c>
    </row>
    <row r="11">
      <c r="A11" s="0" t="inlineStr">
        <is>
          <t xml:space="preserve">1606-34-LE26</t>
        </is>
      </c>
      <c r="B11" s="4" t="inlineStr">
        <is>
          <t xml:space="preserve">Consultoría para la digitalización de rutas de taxis colectivos. Proyecto Apoyo a la estrategia Chilena de transporte sostenible - CLETS Financiado por la GEF e implementado por CAF</t>
        </is>
      </c>
      <c r="C11" s="0" t="inlineStr">
        <is>
          <t xml:space="preserve">Publicada</t>
        </is>
      </c>
      <c r="D11" s="0" t="inlineStr">
        <is>
          <t xml:space="preserve">AGENCIA CHILENA DE COOPERACION INTERNACIONAL PARA EL DESARROLLO</t>
        </is>
      </c>
      <c r="E11" s="0" t="inlineStr">
        <is>
          <t xml:space="preserve">AGCID</t>
        </is>
      </c>
      <c r="F11" s="0" t="inlineStr">
        <is>
          <t xml:space="preserve">Región Metropolitana de Santiago</t>
        </is>
      </c>
      <c r="G11" s="0" t="inlineStr">
        <is>
          <t xml:space="preserve">Santiago</t>
        </is>
      </c>
      <c r="H11" s="2">
        <v>46303.531296</v>
      </c>
      <c r="I11" s="2">
        <v>46317.625</v>
      </c>
      <c r="J11" s="0">
        <v>4</v>
      </c>
      <c r="K11" s="3">
        <v>20000.0</v>
      </c>
      <c r="L11" s="0" t="inlineStr">
        <is>
          <t xml:space="preserve">USD</t>
        </is>
      </c>
      <c r="M11" s="0" t="inlineStr">
        <is>
          <t xml:space="preserve">LE</t>
        </is>
      </c>
      <c r="N11" s="4" t="inlineStr">
        <is>
          <t xml:space="preserve">Servicios profesionales, administrativos y consultorías de gestión empresarial / Consultorías o asesorías en gestión empresarial / Servicios de consultoría en gestión de empresas</t>
        </is>
      </c>
      <c r="O11" s="4" t="inlineStr">
        <is>
          <t xml:space="preserve">1 Unidad · Asesorías en planificación estratégica</t>
        </is>
      </c>
      <c r="P11" s="2"/>
      <c r="Q11" s="2"/>
      <c r="R11" s="0" t="inlineStr">
        <is>
          <t xml:space="preserve">7 meses</t>
        </is>
      </c>
      <c r="S11" s="0" t="inlineStr">
        <is>
          <t xml:space="preserve">No</t>
        </is>
      </c>
      <c r="T11" s="4" t="inlineStr">
        <is>
          <t xml:space="preserve">Según numeral 11.8 de Cesión y subcontratación de la Resolución Exenta de AGCID 305, de fecha 07 de octubre del 2026</t>
        </is>
      </c>
      <c r="U11" s="0" t="inlineStr">
        <is>
          <t xml:space="preserve">Paula Krautz Vargas</t>
        </is>
      </c>
      <c r="V11" s="4" t="inlineStr">
        <is>
          <t xml:space="preserve">Diseñar, desarrollar, probar, sistematizar e implementar una plataforma digital interoperable, compuesta por un Módulo Operador y un Módulo Ministerio, que permita administrar el ciclo completo de registro, revisión, validación y actualización de digitalización de recorridos y atributos operacionales de los servicios de taxis colectivos, integrándose con las plataformas institucionales existentes y validando su funcionamiento mediante una implementación piloto.</t>
        </is>
      </c>
      <c r="W11" s="5" t="str">
        <f>HYPERLINK("https://www.mercadopublico.cl/Procurement/Modules/Attachment/ViewAttachment.aspx?enc=6rbTst9NzOXh5PMrtu1TLfqhF8I%2bYXPRUvqXR8LneOMQkJPJ%2flMYZHMD0j75q5k9PvOdAy7AXAEMGeS%2fdBD8G8tiwGchT8PxrbQSdNsl7wOS13e1c0u8prr3uTbwmTIHB%2f6910GqLCh%2bmC3f1KwAgaLDeYljg%2bDIrcxVnMDjNZK7xdX7gI%2fVSTMZklJW3nWVI7p2ytNv2bWxKaxBgEWfGPVUADGrmZp58%2f9%2bvU1YrDRf5J3V%2ftHjh9KW7vYgpMJDLF2%2bbWkW7pE%2fEWBPbW7KLEmmViibZZiNl7fAk7kpaA3pqD6daOgY6jamkJJdgmIU","descargar bases")</f>
      </c>
    </row>
    <row r="12">
      <c r="A12" s="0" t="inlineStr">
        <is>
          <t xml:space="preserve">617807-79-B226</t>
        </is>
      </c>
      <c r="B12" s="4" t="inlineStr">
        <is>
          <t xml:space="preserve">SERVICIO DE MANTENCIÓN PREVENTIVA Y REPARATIVA DE EQUIPOS DE RAYOS X DIGITAL ARCO C PARA EL HOSPITAL SAN JUAN DE DIOS DE LOS ANDES</t>
        </is>
      </c>
      <c r="C12" s="0" t="inlineStr">
        <is>
          <t xml:space="preserve">Publicada</t>
        </is>
      </c>
      <c r="D12" s="0" t="inlineStr">
        <is>
          <t xml:space="preserve">SERV NAC SALUD HOSPITAL DE LOS ANDES</t>
        </is>
      </c>
      <c r="E12" s="0" t="inlineStr">
        <is>
          <t xml:space="preserve">Hospital San Juan de Dios de Los Andes</t>
        </is>
      </c>
      <c r="F12" s="0" t="inlineStr">
        <is>
          <t xml:space="preserve">Región de Valparaíso </t>
        </is>
      </c>
      <c r="G12" s="0" t="inlineStr">
        <is>
          <t xml:space="preserve">Los Andes</t>
        </is>
      </c>
      <c r="H12" s="2">
        <v>46297.633194</v>
      </c>
      <c r="I12" s="2">
        <v>46317.625</v>
      </c>
      <c r="J12" s="0">
        <v>4</v>
      </c>
      <c r="K12" s="3"/>
      <c r="L12" s="0" t="inlineStr">
        <is>
          <t xml:space="preserve">CLP</t>
        </is>
      </c>
      <c r="M12" s="0" t="inlineStr">
        <is>
          <t xml:space="preserve">B2</t>
        </is>
      </c>
      <c r="N12" s="4" t="inlineStr">
        <is>
          <t xml:space="preserve">Servicios de producción y fabricación industrial / Servicios de apoyo o soporte a la fabricación / Servicios de mantenimiento y reparación de equipo de fabricación</t>
        </is>
      </c>
      <c r="O12" s="4" t="inlineStr">
        <is>
          <t xml:space="preserve">1 Unidad · Servicio de mantenimiento de equipo de fabricación</t>
        </is>
      </c>
      <c r="P12" s="2"/>
      <c r="Q12" s="2"/>
      <c r="R12" s="0" t="inlineStr">
        <is>
          <t xml:space="preserve">36 meses</t>
        </is>
      </c>
      <c r="S12" s="0" t="inlineStr">
        <is>
          <t xml:space="preserve">No</t>
        </is>
      </c>
      <c r="T12" s="4"/>
      <c r="U12" s="0" t="inlineStr">
        <is>
          <t xml:space="preserve">MARCIA MANDIOLA GOMEZ</t>
        </is>
      </c>
      <c r="V12" s="4" t="inlineStr">
        <is>
          <t xml:space="preserve">Seleccionar un Proveedor reconocido, experto, calificado en el mercado por los servicios solicitados, de manera que entregue seguridad y confianza en la ejecución de los servicios de mantención de equipos y en el “CONVENIO DE MANTENCIÓN DE EQUIPOS RX ARCO C DEL HOSPITAL SAN JUAN DE DIOS DE LOS ANDES”.  Contar con el servicio solicitado por Unidad de Equipos Médicos del Establecimiento de manera que cuenten con los requerimientos técnicos estipulados en las presentes bases, y así garantizar el correcto funcionamiento en las prestaciones de salud.</t>
        </is>
      </c>
      <c r="W12" s="5" t="str">
        <f>HYPERLINK("https://www.mercadopublico.cl/Procurement/Modules/Attachment/ViewAttachment.aspx?enc=6Qx%2bMpp2a4mBlZ%2fPUFlNFRBw48fz09dUKrYop3xk4P1nwZ%2bkCIeOlYpiPJQihl1WTL9pxW3lOxa00Iy%2fmAvMng%2bsc3hhBftdbdnqwIq7cfX256s9KnDAP5l%2be3vUrVkhv%2fyWUNnIf5aNI%2ftPZNPmmEzw9saQrKSe3zj1esE4c4Q2CJBG%2f6JzPUKpeq0n2eP2GJMhR%2fiUKkQw9H8dGrDttlQ9ms89RNhvl2P4LbqYkFuoMYwBVj%2bgCUvhnygeaoy8Dpi7Iyh2An4TLLhCitw23sdAKQVglUvYjwNiE7lhJJXK4Vy3JGxYnoBfF%2bH6rcY1","descargar bases")</f>
      </c>
    </row>
    <row r="13">
      <c r="A13" s="0" t="inlineStr">
        <is>
          <t xml:space="preserve">869591-12-LP26</t>
        </is>
      </c>
      <c r="B13" s="4" t="inlineStr">
        <is>
          <t xml:space="preserve">CONTRATACIÓN DE PLATAFORMA DE GESTIÓN DOCUMENTAL EXPEDIENTE ELECTRÓNICO Y GESTIÓN DE PROCESOS</t>
        </is>
      </c>
      <c r="C13" s="0" t="inlineStr">
        <is>
          <t xml:space="preserve">Publicada</t>
        </is>
      </c>
      <c r="D13" s="0" t="inlineStr">
        <is>
          <t xml:space="preserve">DIRECCION DE COMPRAS Y CONTRATACION PUBLICA</t>
        </is>
      </c>
      <c r="E13" s="0" t="inlineStr">
        <is>
          <t xml:space="preserve">Calidad del Gasto en las Compras Públicas</t>
        </is>
      </c>
      <c r="F13" s="0" t="inlineStr">
        <is>
          <t xml:space="preserve">Región Metropolitana de Santiago</t>
        </is>
      </c>
      <c r="G13" s="0" t="inlineStr">
        <is>
          <t xml:space="preserve">Santiago Centro</t>
        </is>
      </c>
      <c r="H13" s="2">
        <v>46280.607639</v>
      </c>
      <c r="I13" s="2">
        <v>46317.625</v>
      </c>
      <c r="J13" s="0">
        <v>4</v>
      </c>
      <c r="K13" s="3"/>
      <c r="L13" s="0" t="inlineStr">
        <is>
          <t xml:space="preserve">CLP</t>
        </is>
      </c>
      <c r="M13" s="0" t="inlineStr">
        <is>
          <t xml:space="preserve">LP</t>
        </is>
      </c>
      <c r="N13" s="4" t="inlineStr">
        <is>
          <t xml:space="preserve">Tecnologías de la información, telecomunicaciones y radiodifusión / Software / Software de gestión de contenidos</t>
        </is>
      </c>
      <c r="O13" s="4" t="inlineStr">
        <is>
          <t xml:space="preserve">1 Unidad · Programas de gestión de documentos</t>
        </is>
      </c>
      <c r="P13" s="2"/>
      <c r="Q13" s="2"/>
      <c r="R13" s="0" t="inlineStr">
        <is>
          <t xml:space="preserve">44 meses</t>
        </is>
      </c>
      <c r="S13" s="0" t="inlineStr">
        <is>
          <t xml:space="preserve">No</t>
        </is>
      </c>
      <c r="T13" s="4" t="inlineStr">
        <is>
          <t xml:space="preserve">ver clausula 10 de las bases especiales</t>
        </is>
      </c>
      <c r="U13" s="0" t="inlineStr">
        <is>
          <t xml:space="preserve">Marcela Cabrera</t>
        </is>
      </c>
      <c r="V13" s="4" t="inlineStr">
        <is>
          <t xml:space="preserve">CONTRATACIÓN DE PLATAFORMA DE GESTIÓN DOCUMENTAL, EXPEDIENTE ELECTRÓNICO Y GESTIÓN DE PROCESOS PARA LA DIRECCIÓN DE COMPRAS Y CONTRATACIÓN PÚBLICA</t>
        </is>
      </c>
      <c r="W13" s="5" t="str">
        <f>HYPERLINK("https://www.mercadopublico.cl/Procurement/Modules/Attachment/ViewAttachment.aspx?enc=DjxTNboYWsDGHOqki72H5lLSvRJj1T6X6L7Qo%2bPNvbbnNjAbXWZ588A%2bxDU5I5NYoGlRSl3SUvW5b5mWqq8jmRkoQpmJOttLbj9sENi3iyOeURcZa68GEOpKDZpus2MIyUS6SLyuMirveOh3hkOwYqHxBAJ8oOZPzKEDlixtwWkha%2fctswlBYwAb4yuVBTnhJw%2fRPOMpfeYg0DIt0H%2bNw3yspkHqyCKn%2fZPFJc8C3DAd34uUTpJu4ahgWVJxPlRtNFyWIXKGF8g7CpUJuXnsAtnmpd5WjXJ1iZVTORtIzHzQkG62mMNT3Z098Gj6%2fQHV","descargar bases")</f>
      </c>
    </row>
    <row r="14">
      <c r="A14" s="0" t="inlineStr">
        <is>
          <t xml:space="preserve">1107281-6-LE26</t>
        </is>
      </c>
      <c r="B14" s="4" t="inlineStr">
        <is>
          <t xml:space="preserve">COMPRA SOFTWARE COMPATIBLE CON EQUIPO HPLC AGILENT</t>
        </is>
      </c>
      <c r="C14" s="0" t="inlineStr">
        <is>
          <t xml:space="preserve">Publicada</t>
        </is>
      </c>
      <c r="D14" s="0" t="inlineStr">
        <is>
          <t xml:space="preserve">INIA</t>
        </is>
      </c>
      <c r="E14" s="0" t="inlineStr">
        <is>
          <t xml:space="preserve">CARILLANCA</t>
        </is>
      </c>
      <c r="F14" s="0" t="inlineStr">
        <is>
          <t xml:space="preserve">Región de la Araucanía </t>
        </is>
      </c>
      <c r="G14" s="0" t="inlineStr">
        <is>
          <t xml:space="preserve">Vilcún</t>
        </is>
      </c>
      <c r="H14" s="2">
        <v>46304.465972</v>
      </c>
      <c r="I14" s="2">
        <v>46317.629861</v>
      </c>
      <c r="J14" s="0">
        <v>4</v>
      </c>
      <c r="K14" s="3">
        <v>10400000.0</v>
      </c>
      <c r="L14" s="0" t="inlineStr">
        <is>
          <t xml:space="preserve">CLP</t>
        </is>
      </c>
      <c r="M14" s="0" t="inlineStr">
        <is>
          <t xml:space="preserve">LE</t>
        </is>
      </c>
      <c r="N14" s="4" t="inlineStr">
        <is>
          <t xml:space="preserve">Tecnologías de la información, telecomunicaciones y radiodifusión / Software / Programas de desarrollo</t>
        </is>
      </c>
      <c r="O14" s="4" t="inlineStr">
        <is>
          <t xml:space="preserve">1 Unidad · Software de desarrollo de interfaz gráfica de usuario</t>
        </is>
      </c>
      <c r="P14" s="2"/>
      <c r="Q14" s="2"/>
      <c r="R14" s="0"/>
      <c r="S14" s="0" t="inlineStr">
        <is>
          <t xml:space="preserve">No</t>
        </is>
      </c>
      <c r="T14" s="4"/>
      <c r="U14" s="0" t="inlineStr">
        <is>
          <t xml:space="preserve">ALDO MARCELO ARRIAGADA RÍOS</t>
        </is>
      </c>
      <c r="V14" s="4" t="inlineStr">
        <is>
          <t xml:space="preserve">Se requiere la adquisición de un (1) software compatible de control cromatográfico para su equipo HPLC Agilent existente, incluyendo un computador apto para su instalación y operación. El oferente debe incluir la capacitación al encargado del equipo en INIA, con el fin de realizar análisis de metabolitos secundarios, proteínas, pigmentos y otros compuestos necesarios para una adecuada caracterización de los materiales editados derivados del proyecto Plataforma de edición génica en arveja y trigo</t>
        </is>
      </c>
      <c r="W14" s="5" t="str">
        <f>HYPERLINK("https://www.mercadopublico.cl/Procurement/Modules/Attachment/ViewAttachment.aspx?enc=1tgTC2UNtgnFosjVmkEIKvjIDMxJlOWEzdxBeNefz%2bTm7j5h7wW8znB7qy%2bpjbhJWsREeWtceXvOXhvF6gRFgXNL6gvP%2f4rH%2bmOB1wK2XafzXTLZ3EyS4VsbSrAxplv21TLUTYA%2fcU05eD%2bxMHMuZpfOpL%2fzGC36wb657oQ9CWIoXijl3iTPeRSZUbJo06UbtWMkqgHRBHnx45gP5dy5hWpxhCSxirj02i0ZQsyOGa4%2fh1%2fvecCAamVHYkRyBPz4oBQEuOe%2f%2bnXrYZ%2bJw5xs3OSgoo2wMksx%2fryltsJ%2f%2brwi1gG0eONB1jVv78q%2byE3D","descargar bases")</f>
      </c>
    </row>
    <row r="15">
      <c r="A15" s="0" t="inlineStr">
        <is>
          <t xml:space="preserve">1461054-45-LP26</t>
        </is>
      </c>
      <c r="B15" s="4" t="inlineStr">
        <is>
          <t xml:space="preserve">PLATAFORMA DE GESTIÓN EDUCACIONAL PARA 77 E.E</t>
        </is>
      </c>
      <c r="C15" s="0" t="inlineStr">
        <is>
          <t xml:space="preserve">Publicada</t>
        </is>
      </c>
      <c r="D15" s="0" t="inlineStr">
        <is>
          <t xml:space="preserve">SERVICIO LOCAL DE EDUCACIÓN PÚBLICA DEL ELQUI</t>
        </is>
      </c>
      <c r="E15" s="0" t="inlineStr">
        <is>
          <t xml:space="preserve">P02 Establecimientos Educacionales</t>
        </is>
      </c>
      <c r="F15" s="0" t="inlineStr">
        <is>
          <t xml:space="preserve">Región de Coquimbo </t>
        </is>
      </c>
      <c r="G15" s="0" t="inlineStr">
        <is>
          <t xml:space="preserve">La Serena</t>
        </is>
      </c>
      <c r="H15" s="2">
        <v>46288.638889</v>
      </c>
      <c r="I15" s="2">
        <v>46317.645833</v>
      </c>
      <c r="J15" s="0">
        <v>4</v>
      </c>
      <c r="K15" s="3">
        <v>290234736.0</v>
      </c>
      <c r="L15" s="0" t="inlineStr">
        <is>
          <t xml:space="preserve">CLP</t>
        </is>
      </c>
      <c r="M15" s="0" t="inlineStr">
        <is>
          <t xml:space="preserve">LP</t>
        </is>
      </c>
      <c r="N15" s="4" t="inlineStr">
        <is>
          <t xml:space="preserve">Tecnologías de la información, telecomunicaciones y radiodifusión / Software / Software de consultas y gestión de datos</t>
        </is>
      </c>
      <c r="O15" s="4" t="inlineStr">
        <is>
          <t xml:space="preserve">1 Unidad · Software del sistema de administración de bases de datos</t>
        </is>
      </c>
      <c r="P15" s="2"/>
      <c r="Q15" s="2"/>
      <c r="R15" s="0" t="inlineStr">
        <is>
          <t xml:space="preserve">36 meses</t>
        </is>
      </c>
      <c r="S15" s="0" t="inlineStr">
        <is>
          <t xml:space="preserve">No</t>
        </is>
      </c>
      <c r="T15" s="4" t="inlineStr">
        <is>
          <t xml:space="preserve">No se permite la subcontratación para el presente proceso público, dado que, el servicio requerido será contratado de acuerdo a las condiciones más ventajosas que arroje la evaluación de los oferentes, entendiendo por estos, el conjunto de condiciones e</t>
        </is>
      </c>
      <c r="U15" s="0" t="inlineStr">
        <is>
          <t xml:space="preserve">Francisca Pérez García</t>
        </is>
      </c>
      <c r="V15" s="4" t="inlineStr">
        <is>
          <t xml:space="preserve">El Servicio Local de Educación Pública del Elqui (SLEP Elqui) requiere contratar la provisión, implementación, parametrización, puesta en marcha, operación, mantenimiento, actualización, soporte técnico y capacitación de una Plataforma de Gestión Educacional y Libro de Clases Digital, de carácter web y bajo modalidad Software as a Service (SaaS), destinada a los 77 establecimientos educacionales de su dependencia.</t>
        </is>
      </c>
      <c r="W15" s="5" t="str">
        <f>HYPERLINK("https://www.mercadopublico.cl/Procurement/Modules/Attachment/ViewAttachment.aspx?enc=Y%2bemeJYsmMqaiPKxM9tMQMfp%2ffUEyOvKSYP6n%2bDqppt3xwK5nTmighZtbN%2fRr0KdV01ptyX5jHQDl8bcqyoP%2bScHeFGn3OFnFd%2bdvLPJpKvRPiwg239OYU9biS2GG03FIY8ZAeqT6UAJoCoqEIO7z1WoFmdcS7uau9dglzct13uQDpwlNAu8xcqNZpYHudxbj7gL%2fN6Z%2bzhZYd16OllVh0zBUvDEsfla01dkf9OLJZ3TM%2b9caSva0vLmFRBQ4gV8tYe5RCKoadxs0QuAatdCiubBoTL1gri8JDU2xuJe3Gpzqxjj%2bl5Fi%2f4qEqh4tKKw","descargar bases")</f>
      </c>
    </row>
    <row r="16">
      <c r="A16" s="0" t="inlineStr">
        <is>
          <t xml:space="preserve">1469-286-L126</t>
        </is>
      </c>
      <c r="B16" s="4" t="inlineStr">
        <is>
          <t xml:space="preserve">Servicio de plataforma e-learning para cursos de capacitación – Educación Continua, Facultad de Odontología, Universidad de Talca</t>
        </is>
      </c>
      <c r="C16" s="0" t="inlineStr">
        <is>
          <t xml:space="preserve">Publicada</t>
        </is>
      </c>
      <c r="D16" s="0" t="inlineStr">
        <is>
          <t xml:space="preserve">UNIVERSIDAD DE TALCA</t>
        </is>
      </c>
      <c r="E16" s="0" t="inlineStr">
        <is>
          <t xml:space="preserve">Universidad de Talca</t>
        </is>
      </c>
      <c r="F16" s="0" t="inlineStr">
        <is>
          <t xml:space="preserve">Región del Maule </t>
        </is>
      </c>
      <c r="G16" s="0" t="inlineStr">
        <is>
          <t xml:space="preserve">Talca</t>
        </is>
      </c>
      <c r="H16" s="2">
        <v>46310.784213</v>
      </c>
      <c r="I16" s="2">
        <v>46317.645833</v>
      </c>
      <c r="J16" s="0">
        <v>4</v>
      </c>
      <c r="K16" s="3"/>
      <c r="L16" s="0" t="inlineStr">
        <is>
          <t xml:space="preserve">CLP</t>
        </is>
      </c>
      <c r="M16" s="0" t="inlineStr">
        <is>
          <t xml:space="preserve">L1</t>
        </is>
      </c>
      <c r="N16" s="4" t="inlineStr">
        <is>
          <t xml:space="preserve">Educación, formación, entrenamiento y capacitación / Sistemas educativos complementarios / Educación de adultos</t>
        </is>
      </c>
      <c r="O16" s="4" t="inlineStr">
        <is>
          <t xml:space="preserve">1 Unidad · Capacitación a empleados</t>
        </is>
      </c>
      <c r="P16" s="2"/>
      <c r="Q16" s="2"/>
      <c r="R16" s="0"/>
      <c r="S16" s="0" t="inlineStr">
        <is>
          <t xml:space="preserve">No</t>
        </is>
      </c>
      <c r="T16" s="4"/>
      <c r="U16" s="0"/>
      <c r="V16" s="4" t="inlineStr">
        <is>
          <t xml:space="preserve">La Facultad de Odontología de la Universidad de Talca requiere una plataforma e-learning para desarrollar y apoyar cursos virtuales de Educación Continua. Incluye el curso “Actualización en Cariología”, de 40 horas cronológicas, con al menos 3 módulos, material asincrónico en formato Rise o Storyline, para 60 participantes y 8 docentes o tutores, con conexión simultánea de los 60 participantes.</t>
        </is>
      </c>
      <c r="W16" s="5" t="str">
        <f>HYPERLINK("https://www.mercadopublico.cl/Procurement/Modules/Attachment/ViewAttachment.aspx?enc=K0zVWbbpx9eoZoKv80zLMSTfZO2%2fbb%2b%2bI8U0eoBKntQ4mjifAClwCNPUygqIUkX%2fUrFDbWRGDIkwYy%2fJniytKN86r3KDGQghoy2GykAQx6BL4bEiEskhYA38Fh6WcVGXWKJoG08fj59ODN0NdgDV9FMWUxy2thIMy0ggnBk4RGVjkkr%2b8UUAcy35LHVwR%2fnScvzBrQEq1fAQv6FnoAMBxRHLFkKxTMgl0UD9VgozbhAD1NaZ%2fo1bLi2kQ%2bqQ1SKJUbEeD5asAsHGRRHwYWYA9m47HDIcKSgCl1z3APIYEeX3EigDcAFQ7vY4Qu0EKj6%2f","descargar bases")</f>
      </c>
    </row>
    <row r="17">
      <c r="A17" s="0" t="inlineStr">
        <is>
          <t xml:space="preserve">3348-9-LE26</t>
        </is>
      </c>
      <c r="B17" s="4" t="inlineStr">
        <is>
          <t xml:space="preserve">Servicio de Arriendo de Tótem Gestor de Filas</t>
        </is>
      </c>
      <c r="C17" s="0" t="inlineStr">
        <is>
          <t xml:space="preserve">Publicada</t>
        </is>
      </c>
      <c r="D17" s="0" t="inlineStr">
        <is>
          <t xml:space="preserve">DIVISION LOGISTICA DEL EJERCITO</t>
        </is>
      </c>
      <c r="E17" s="0" t="inlineStr">
        <is>
          <t xml:space="preserve">Centro Clínico Militar "Arica"</t>
        </is>
      </c>
      <c r="F17" s="0" t="inlineStr">
        <is>
          <t xml:space="preserve">Región de Arica y Parinacota</t>
        </is>
      </c>
      <c r="G17" s="0" t="inlineStr">
        <is>
          <t xml:space="preserve">Arica</t>
        </is>
      </c>
      <c r="H17" s="2">
        <v>46302.699063</v>
      </c>
      <c r="I17" s="2">
        <v>46317.666667</v>
      </c>
      <c r="J17" s="0">
        <v>4</v>
      </c>
      <c r="K17" s="3">
        <v>7200000.0</v>
      </c>
      <c r="L17" s="0" t="inlineStr">
        <is>
          <t xml:space="preserve">CLP</t>
        </is>
      </c>
      <c r="M17" s="0" t="inlineStr">
        <is>
          <t xml:space="preserve">LE</t>
        </is>
      </c>
      <c r="N17" s="4" t="inlineStr">
        <is>
          <t xml:space="preserve">Tecnologías de la información, telecomunicaciones y radiodifusión / Equipos informáticos y accesorios / Pantallas o monitores de computador</t>
        </is>
      </c>
      <c r="O17" s="4" t="inlineStr">
        <is>
          <t xml:space="preserve">1 Unidad · Monitores de pantalla táctil</t>
        </is>
      </c>
      <c r="P17" s="2"/>
      <c r="Q17" s="2"/>
      <c r="R17" s="0" t="inlineStr">
        <is>
          <t xml:space="preserve">24 meses</t>
        </is>
      </c>
      <c r="S17" s="0" t="inlineStr">
        <is>
          <t xml:space="preserve">No</t>
        </is>
      </c>
      <c r="T17" s="4" t="inlineStr">
        <is>
          <t xml:space="preserve">a.El adjudicatario no podrá ceder ni transferir en forma alguna, sea total o parcialmente, los derechos y obligaciones que nacen con ocasión de la presente Licitación y del contrato que en definitiva se suscriba, salvo que sea posible una norma legal e</t>
        </is>
      </c>
      <c r="U17" s="0" t="inlineStr">
        <is>
          <t xml:space="preserve">Victor Gomez Vuch</t>
        </is>
      </c>
      <c r="V17" s="4" t="inlineStr">
        <is>
          <t xml:space="preserve">Contratar el “Servicio de arriendo de tótem gestor de filas” a 24 meses de duración, para la gestión de filas de atención del hall del servicio de medicina de esta Instalación de Salud.</t>
        </is>
      </c>
      <c r="W17" s="5" t="str">
        <f>HYPERLINK("https://www.mercadopublico.cl/Procurement/Modules/Attachment/ViewAttachment.aspx?enc=PvM1irnT3%2bDf4MuV9Jc0mjUY3n5bSpaC%2bN7UzdGcg7fpMTiDu0zxYjZhOyVoo8DqklAWS%2fSPBmq2TiJVwuJuOd%2fdZwMHzz%2bEeTjwfo09bQ8ZLZXf0HNyFifQyh5qFVi1db%2fbiU21GxbnFZEi6475PZ9WN5t7L4hFTjiPPBzlYFkGo%2fTdmi3VcBU7AIpV4gK6onhqThBHv433K9F4Z72rbhKww8K4%2fzy0A5GQTWASi9BtlSDg0BosMUwcIiNgWk5sIwABuubI4dOBk7Et4eRWqm5hsw%2fm4jce%2byrYEFDp8hK98EAEiJpuREVveGikH6Ux","descargar bases")</f>
      </c>
    </row>
    <row r="18">
      <c r="A18" s="0" t="inlineStr">
        <is>
          <t xml:space="preserve">425-67-LE26</t>
        </is>
      </c>
      <c r="B18" s="4" t="inlineStr">
        <is>
          <t xml:space="preserve">Software de seguridad extendida y Ciberdefensa</t>
        </is>
      </c>
      <c r="C18" s="0" t="inlineStr">
        <is>
          <t xml:space="preserve">Publicada</t>
        </is>
      </c>
      <c r="D18" s="0" t="inlineStr">
        <is>
          <t xml:space="preserve">CORP ADMINISTRATIVA DEL PODER JUDICIAL</t>
        </is>
      </c>
      <c r="E18" s="0" t="inlineStr">
        <is>
          <t xml:space="preserve">Servicios</t>
        </is>
      </c>
      <c r="F18" s="0" t="inlineStr">
        <is>
          <t xml:space="preserve">Región Metropolitana de Santiago</t>
        </is>
      </c>
      <c r="G18" s="0" t="inlineStr">
        <is>
          <t xml:space="preserve">Santiago Centro</t>
        </is>
      </c>
      <c r="H18" s="2">
        <v>46289.704861</v>
      </c>
      <c r="I18" s="2">
        <v>46317.666667</v>
      </c>
      <c r="J18" s="0">
        <v>4</v>
      </c>
      <c r="K18" s="3"/>
      <c r="L18" s="0" t="inlineStr">
        <is>
          <t xml:space="preserve">USD</t>
        </is>
      </c>
      <c r="M18" s="0" t="inlineStr">
        <is>
          <t xml:space="preserve">LE</t>
        </is>
      </c>
      <c r="N18" s="4" t="inlineStr">
        <is>
          <t xml:space="preserve">Tecnologías de la información, telecomunicaciones y radiodifusión / Software / Software de seguridad y protección</t>
        </is>
      </c>
      <c r="O18" s="4" t="inlineStr">
        <is>
          <t xml:space="preserve">1 Unidad · Software de equipos de red privada virtual (VPN) o de seguridad de red</t>
        </is>
      </c>
      <c r="P18" s="2"/>
      <c r="Q18" s="2"/>
      <c r="R18" s="0" t="inlineStr">
        <is>
          <t xml:space="preserve">12 meses</t>
        </is>
      </c>
      <c r="S18" s="0" t="inlineStr">
        <is>
          <t xml:space="preserve">No</t>
        </is>
      </c>
      <c r="T18" s="4"/>
      <c r="U18" s="0" t="inlineStr">
        <is>
          <t xml:space="preserve">Jorge Quezada</t>
        </is>
      </c>
      <c r="V18" s="4" t="inlineStr">
        <is>
          <t xml:space="preserve">UE(1804) Software de seguridad extendida y protección de cadena de suministros para la Ciberdefensa de Poder Judicial, para ser utilizadas por el Departamento de Informática y Computación del Poder Judicial como herramienta de protección de riesgos cibernéticos “de la marca Poder Judicial”</t>
        </is>
      </c>
      <c r="W18" s="5" t="str">
        <f>HYPERLINK("https://www.mercadopublico.cl/Procurement/Modules/Attachment/ViewAttachment.aspx?enc=dU4f0WNVHkBUAIDHyxmw%2bco9%2fP3OGdADYUAEjSt9zhCYiT3%2bXvF7ctwj6DBYJCEDIJXdmIwbOWt6i65sb%2bNysOlN%2bfhDhVT696m3ZnGIEQZpYys7OdMOsK2ssMLB9fTvJ39320XtM%2b9HUymHSAiZE9661QdbYIUpTeTtnfofSSaxFdVJb4LEHW%2fGh7VYDUeOwGexv47OdxNPZKvo7bIB%2bWpK6%2bLFyRZoCSXjaQxMbh9AIRCnQ4zrBw86U%2f%2bx%2fasiA9eRvR0fBPdRZaYb%2flPwgu%2bQR4rSvKookxIsOnRnYGdPMCiQZWlk2%2ftOSDF21RN3","descargar bases")</f>
      </c>
    </row>
    <row r="19">
      <c r="A19" s="0" t="inlineStr">
        <is>
          <t xml:space="preserve">948354-140-LR26</t>
        </is>
      </c>
      <c r="B19" s="4" t="inlineStr">
        <is>
          <t xml:space="preserve">CONTRATACIÓN DE UNA SOLUCIÓN INTEGRAL RIS-PACS INCLUYENDO LA PROVISIÓN DE SERVICIOS SOFTWARE HARDWARE E INFRAESTRUCTURA TECNOLÓGICA PARA EL SERVICIO DE IMAGENOLOGÍA DEL HOSPITAL DIPRECA</t>
        </is>
      </c>
      <c r="C19" s="0" t="inlineStr">
        <is>
          <t xml:space="preserve">Publicada</t>
        </is>
      </c>
      <c r="D19" s="0" t="inlineStr">
        <is>
          <t xml:space="preserve">FONDO HOSPITAL DE LA DIRECCION DE PREVISION DE CARABINEROS DE CHILE</t>
        </is>
      </c>
      <c r="E19" s="0" t="inlineStr">
        <is>
          <t xml:space="preserve">Unidad de Compra de Bienes y Servicios</t>
        </is>
      </c>
      <c r="F19" s="0" t="inlineStr">
        <is>
          <t xml:space="preserve">Región Metropolitana de Santiago</t>
        </is>
      </c>
      <c r="G19" s="0" t="inlineStr">
        <is>
          <t xml:space="preserve">Las Condes</t>
        </is>
      </c>
      <c r="H19" s="2">
        <v>46287.400255</v>
      </c>
      <c r="I19" s="2">
        <v>46317.666667</v>
      </c>
      <c r="J19" s="0">
        <v>4</v>
      </c>
      <c r="K19" s="3">
        <v>3310000000.0</v>
      </c>
      <c r="L19" s="0" t="inlineStr">
        <is>
          <t xml:space="preserve">CLP</t>
        </is>
      </c>
      <c r="M19" s="0" t="inlineStr">
        <is>
          <t xml:space="preserve">LR</t>
        </is>
      </c>
      <c r="N19" s="4" t="inlineStr">
        <is>
          <t xml:space="preserve">Equipamiento y suministros médicos / Productos para imágenes y de medicina nuclear / Artículos para archivar información e imágenes radiológicas</t>
        </is>
      </c>
      <c r="O19" s="4" t="inlineStr">
        <is>
          <t xml:space="preserve">60 Mes · Sistemas informatizados de archivado de imágenes (PACS) médicos</t>
        </is>
      </c>
      <c r="P19" s="2"/>
      <c r="Q19" s="2"/>
      <c r="R19" s="0" t="inlineStr">
        <is>
          <t xml:space="preserve">60 meses</t>
        </is>
      </c>
      <c r="S19" s="0" t="inlineStr">
        <is>
          <t xml:space="preserve">No</t>
        </is>
      </c>
      <c r="T19" s="4"/>
      <c r="U19" s="0" t="inlineStr">
        <is>
          <t xml:space="preserve">Dra. Constanza Damm Araneda</t>
        </is>
      </c>
      <c r="V19" s="4" t="inlineStr">
        <is>
          <t xml:space="preserve">El Hospital de la Dirección de Previsión de Carabineros de Chile, ubicado en Vital Apoquindo N° 1.200, comuna de Las Condes, Región Metropolitana, en adelante ‘EL HOSPITAL’, llama a licitación pública para la contratación de una solución integral RIS-PACS para el Servicio de Imagenología, por un período de 60 meses, comprendiendo conjuntamente la provisión, implementación, instalación, puesta en marcha, operación, soporte, mantenimiento, licenciamiento, migración, integración, actualización tecnológica y provisión de la infraestructura de hardware, software y equipamiento físico necesario para su correcto funcionamiento. La contratación tendrá carácter indivisible, por cuanto sus componentes técnicos, clínicos, operacionales y de seguridad de la información son interdependientes y necesarios para asegurar la continuidad asistencial del Hospital.</t>
        </is>
      </c>
      <c r="W19" s="5" t="str">
        <f>HYPERLINK("https://www.mercadopublico.cl/Procurement/Modules/Attachment/ViewAttachment.aspx?enc=UJKZ4slewu%2fdgaS6jQ%2f8q9IZZXwH3kFZk0Tt%2boTgxEfKmpNN3Q%2fHXj%2f9hBzB6%2fhN0Fg%2f0DD8qSvHdw5tGvz%2f1nfN%2fblVJXET7QI4CIENWgjfTWq8i7n4wBtPkpMBUgfyqCPrX4jVavo6tTzBLmVVzZ%2bfMJ8UwDJ5mMMb9GtWCFpLcOU%2fErjVn1lqo2VzDshhVjbkILgyccjVfTUNB%2fgz8Q5VVnHVEKgJb8JlOjmgcSF6pCju0ewiHkoxbf7CgOPnll4VORYVRSz2k3xQDsqeF2JDJh3R0oCguMqFIVn2hqIDdK9nuzvcryG9ZtLLptF%2b","descargar bases")</f>
      </c>
    </row>
    <row r="20">
      <c r="A20" s="0" t="inlineStr">
        <is>
          <t xml:space="preserve">5148-13-LP26</t>
        </is>
      </c>
      <c r="B20" s="4" t="inlineStr">
        <is>
          <t xml:space="preserve">ADQUISICIÓN SERVIDORES PARA PLATAFORMA IA DEL MP</t>
        </is>
      </c>
      <c r="C20" s="0" t="inlineStr">
        <is>
          <t xml:space="preserve">Publicada</t>
        </is>
      </c>
      <c r="D20" s="0" t="inlineStr">
        <is>
          <t xml:space="preserve">MINISTERIO PUBLICO</t>
        </is>
      </c>
      <c r="E20" s="0" t="inlineStr">
        <is>
          <t xml:space="preserve">Fiscalía Nacional</t>
        </is>
      </c>
      <c r="F20" s="0" t="inlineStr">
        <is>
          <t xml:space="preserve">Región Metropolitana de Santiago</t>
        </is>
      </c>
      <c r="G20" s="0" t="inlineStr">
        <is>
          <t xml:space="preserve">Santiago Centro</t>
        </is>
      </c>
      <c r="H20" s="2">
        <v>46301.729387</v>
      </c>
      <c r="I20" s="2">
        <v>46317.708333</v>
      </c>
      <c r="J20" s="0">
        <v>4</v>
      </c>
      <c r="K20" s="3"/>
      <c r="L20" s="0" t="inlineStr">
        <is>
          <t xml:space="preserve">USD</t>
        </is>
      </c>
      <c r="M20" s="0" t="inlineStr">
        <is>
          <t xml:space="preserve">LP</t>
        </is>
      </c>
      <c r="N20" s="4" t="inlineStr">
        <is>
          <t xml:space="preserve">Tecnologías de la información, telecomunicaciones y radiodifusión / Equipos informáticos y accesorios / Computadores</t>
        </is>
      </c>
      <c r="O20" s="4" t="inlineStr">
        <is>
          <t xml:space="preserve">1 Unidad · Servidores · 1 Unidad · Servidores</t>
        </is>
      </c>
      <c r="P20" s="2"/>
      <c r="Q20" s="2"/>
      <c r="R20" s="0"/>
      <c r="S20" s="0" t="inlineStr">
        <is>
          <t xml:space="preserve">No</t>
        </is>
      </c>
      <c r="T20" s="4" t="inlineStr">
        <is>
          <t xml:space="preserve">Los derechos y obligaciones que nacen con ocasión del desarrollo de esta licitación serán intransferibles. El contratante no podrá concertar con terceros la ejecución parcial del contrato. Por lo anterior, no procederá la subcontratación de servicios.</t>
        </is>
      </c>
      <c r="U20" s="0" t="inlineStr">
        <is>
          <t xml:space="preserve">RICHARD ROJAS CASTEX</t>
        </is>
      </c>
      <c r="V20" s="4" t="inlineStr">
        <is>
          <t xml:space="preserve">El MINISTERIO PÚBLICO necesita adquirir dos (2) servidores para su Plataforma de Inteligencia Artificial, con soporte incluido por 36 meses, para permitir el normal y eficiente desarrollo de las actividades propias de la División de Informática del Ministerio Público.</t>
        </is>
      </c>
      <c r="W20" s="5" t="str">
        <f>HYPERLINK("https://www.mercadopublico.cl/Procurement/Modules/Attachment/ViewAttachment.aspx?enc=LoFqD7RUyI%2f7ffMP%2fYvxRG7g2cRMB9VdYrJqf6ldyKAm1%2fTSkdhuemS460JT36h%2bUSru4SV12IfwhztqSZn9eELwhWnunz181njuf8xtWjgcry9QNSpT0vmvocc3seq0DAPMf2S%2b055mCXAypYpvPZYX8rclSqlcss97SAY2m2TSkBy5y05SNWlhfPDv9LjsYEeo7ZRWratJXBiHRRdCLHIWIU2XNn5usjcGPeYKcYPoY8TkiXJcaFrCX5PEPZ8WzYGRqpyrG19LVVSg1cw7ORcd%2bUl3x%2fjtRr5kfOpEF%2f%2fkz29QfkdpiUYm2O6YB%2fZq","descargar bases")</f>
      </c>
    </row>
    <row r="21">
      <c r="A21" s="0" t="inlineStr">
        <is>
          <t xml:space="preserve">1057499-59-LE26</t>
        </is>
      </c>
      <c r="B21" s="4" t="inlineStr">
        <is>
          <t xml:space="preserve">ADQ TENSIÓMETRO BALANZA DIGITAL Y ESFIGMOMANÓMETRO</t>
        </is>
      </c>
      <c r="C21" s="0" t="inlineStr">
        <is>
          <t xml:space="preserve">Publicada</t>
        </is>
      </c>
      <c r="D21" s="0" t="inlineStr">
        <is>
          <t xml:space="preserve">SERVICIO DE SALUD SUR UNIDAD HOSPITALARI</t>
        </is>
      </c>
      <c r="E21" s="0" t="inlineStr">
        <is>
          <t xml:space="preserve">Bienes y Servicios</t>
        </is>
      </c>
      <c r="F21" s="0" t="inlineStr">
        <is>
          <t xml:space="preserve">Región Metropolitana de Santiago</t>
        </is>
      </c>
      <c r="G21" s="0" t="inlineStr">
        <is>
          <t xml:space="preserve">San Miguel</t>
        </is>
      </c>
      <c r="H21" s="2">
        <v>46308.693461</v>
      </c>
      <c r="I21" s="2">
        <v>46318.375</v>
      </c>
      <c r="J21" s="0">
        <v>5</v>
      </c>
      <c r="K21" s="3"/>
      <c r="L21" s="0" t="inlineStr">
        <is>
          <t xml:space="preserve">CLP</t>
        </is>
      </c>
      <c r="M21" s="0" t="inlineStr">
        <is>
          <t xml:space="preserve">LE</t>
        </is>
      </c>
      <c r="N21" s="4" t="inlineStr">
        <is>
          <t xml:space="preserve">Equipamiento para laboratorios / Instrumentos de medida y experimentación / Instrumentos de medición de peso, Equipamiento y suministros médicos / Productos para exámenes y control de pacientes / Unidades de presión sanguínea y productos relacionados</t>
        </is>
      </c>
      <c r="O21" s="4" t="inlineStr">
        <is>
          <t xml:space="preserve">200 Unidad · Balanzas electrónicas de carga superior · 200 Unidad · Unidades electrónicas de presión sanguínea · 200 Unidad · Unidades de presión sanguínea aneroide</t>
        </is>
      </c>
      <c r="P21" s="2"/>
      <c r="Q21" s="2"/>
      <c r="R21" s="0"/>
      <c r="S21" s="0" t="inlineStr">
        <is>
          <t xml:space="preserve">No</t>
        </is>
      </c>
      <c r="T21" s="4" t="inlineStr">
        <is>
          <t xml:space="preserve">De acuerdo al numeral 13 de las Bases Administrativas</t>
        </is>
      </c>
      <c r="U21" s="0" t="inlineStr">
        <is>
          <t xml:space="preserve">Gabriela Daza</t>
        </is>
      </c>
      <c r="V21" s="4" t="inlineStr">
        <is>
          <t xml:space="preserve">La presente licitación tiene como objetivo la contratación de “ADQUISICIÓN DE TENSIÓMETRO, BALANZA DIGITAL Y ESFIGMOMANÓMETRO AUSCULTATORIO CON MANGUITO PARA APS”.</t>
        </is>
      </c>
      <c r="W21" s="5" t="str">
        <f>HYPERLINK("https://www.mercadopublico.cl/Procurement/Modules/Attachment/ViewAttachment.aspx?enc=nbMg3eomEyYCK8qjSP6MaxxjNk8GC0QROV2%2bVneMxU7%2fb0N1dHFQnL1O%2fjZDXiJNCgq7KlQ7KHqNIaxlCaoMJJ1V94QwasLIH7sr6XghdLOOjWg%2bjNEWBHNjfLlqN35RBDNnZbW0XyE7%2bOQ%2brrTLTnH3eA9PPfEiBuxl0Ez8N13t7TTKDM1fPwhF5uZRo7kJPMznLYGx0%2ffDh%2fB2GK47gW30iYi%2bRMVJ%2bHU0sod%2blCPOWYGeYm57upAz%2f2pSNHleasNNb%2boUde7UTILYhsUJBDX3dcr4KmGmBH0SDe%2bZ1qK%2bhb8IVXTPc58Idgn952L9","descargar bases")</f>
      </c>
    </row>
    <row r="22">
      <c r="A22" s="0" t="inlineStr">
        <is>
          <t xml:space="preserve">598-26-LE26</t>
        </is>
      </c>
      <c r="B22" s="4" t="inlineStr">
        <is>
          <t xml:space="preserve">Licencia Automatización de Procesos IFM por 36 mes</t>
        </is>
      </c>
      <c r="C22" s="0" t="inlineStr">
        <is>
          <t xml:space="preserve">Publicada</t>
        </is>
      </c>
      <c r="D22" s="0" t="inlineStr">
        <is>
          <t xml:space="preserve">DIRECCION PREVISION DE CARABINEROS DE CHILE</t>
        </is>
      </c>
      <c r="E22" s="0" t="inlineStr">
        <is>
          <t xml:space="preserve">Unidad de Abastecimiento DIPRECA</t>
        </is>
      </c>
      <c r="F22" s="0" t="inlineStr">
        <is>
          <t xml:space="preserve">Región Metropolitana de Santiago</t>
        </is>
      </c>
      <c r="G22" s="0" t="inlineStr">
        <is>
          <t xml:space="preserve">Santiago</t>
        </is>
      </c>
      <c r="H22" s="2">
        <v>46304.477535</v>
      </c>
      <c r="I22" s="2">
        <v>46318.395833</v>
      </c>
      <c r="J22" s="0">
        <v>5</v>
      </c>
      <c r="K22" s="3">
        <v>24000000.0</v>
      </c>
      <c r="L22" s="0" t="inlineStr">
        <is>
          <t xml:space="preserve">CLP</t>
        </is>
      </c>
      <c r="M22" s="0" t="inlineStr">
        <is>
          <t xml:space="preserve">LE</t>
        </is>
      </c>
      <c r="N22" s="4" t="inlineStr">
        <is>
          <t xml:space="preserve">Tecnologías de la información, telecomunicaciones y radiodifusión / Software / Software de gestión</t>
        </is>
      </c>
      <c r="O22" s="4" t="inlineStr">
        <is>
          <t xml:space="preserve">1 Unidad · Software de gestión de licencias</t>
        </is>
      </c>
      <c r="P22" s="2"/>
      <c r="Q22" s="2"/>
      <c r="R22" s="0"/>
      <c r="S22" s="0" t="inlineStr">
        <is>
          <t xml:space="preserve">No</t>
        </is>
      </c>
      <c r="T22" s="4"/>
      <c r="U22" s="0" t="inlineStr">
        <is>
          <t xml:space="preserve">Alex Saavedra</t>
        </is>
      </c>
      <c r="V22" s="4" t="inlineStr">
        <is>
          <t xml:space="preserve">Se requiere contratar el servicio de suscripción y licenciamiento de la plataforma de
Automatización de Procesos IFM por un período de 36 meses, destinada a gestionar y ejecutar
de forma automatizada el envío masivo de correos electrónicos con las boletas de pago de
pensiones adjuntas para los beneficiarios de la Dirección de Previsión de Carabineros de Chile.</t>
        </is>
      </c>
      <c r="W22" s="5" t="str">
        <f>HYPERLINK("https://www.mercadopublico.cl/Procurement/Modules/Attachment/ViewAttachment.aspx?enc=FK7miVOHC92y5vpZmtqighTm30SN7VGWwswiezRHoKmpqVCNsO23aIBHyswGX1fZnZvq5yGoPCkcg1ZivnyeLEg0Uk8ZbyhM%2fYp3R6jmu82B8ZSL2urDhRI2mKSJVyKbsT9DI3IIw27nIyanvMnob7dwDlWF8PqJUK32BfLDniKup6RDRDAY0xxmskNyui%2fdD03zaEURXxEG38pb7oYLClIVcga7Z9QCu5dK6aZ5SCxRIxeLCe%2beMR9am6jH58zyYk8m634i4Qlt5xn7sEQDhk5ImwSvTAHuc6tjV1HqZcXGBmKHbLua8dsJJ2GFgUta","descargar bases")</f>
      </c>
    </row>
    <row r="23">
      <c r="A23" s="0" t="inlineStr">
        <is>
          <t xml:space="preserve">792909-1-LE26</t>
        </is>
      </c>
      <c r="B23" s="4" t="inlineStr">
        <is>
          <t xml:space="preserve">ALMACENAJE DIGITALIZACIÓN Y CUSTODIA DE DOCUMENTO</t>
        </is>
      </c>
      <c r="C23" s="0" t="inlineStr">
        <is>
          <t xml:space="preserve">Publicada</t>
        </is>
      </c>
      <c r="D23" s="0" t="inlineStr">
        <is>
          <t xml:space="preserve">SUPERINTENDENCIA DE EDUCACION ESCOLAR</t>
        </is>
      </c>
      <c r="E23" s="0" t="inlineStr">
        <is>
          <t xml:space="preserve">SUPEREDUC DIRECCION REGIONAL X</t>
        </is>
      </c>
      <c r="F23" s="0" t="inlineStr">
        <is>
          <t xml:space="preserve">Región de los Lagos </t>
        </is>
      </c>
      <c r="G23" s="0" t="inlineStr">
        <is>
          <t xml:space="preserve">Puerto Montt</t>
        </is>
      </c>
      <c r="H23" s="2">
        <v>46310.415845</v>
      </c>
      <c r="I23" s="2">
        <v>46318.458333</v>
      </c>
      <c r="J23" s="0">
        <v>5</v>
      </c>
      <c r="K23" s="3"/>
      <c r="L23" s="0" t="inlineStr">
        <is>
          <t xml:space="preserve">CLP</t>
        </is>
      </c>
      <c r="M23" s="0" t="inlineStr">
        <is>
          <t xml:space="preserve">LE</t>
        </is>
      </c>
      <c r="N23" s="4" t="inlineStr">
        <is>
          <t xml:space="preserve">Servicios de transporte, almacenaje y correo / Almacenaje / Depósito y almacenaje especializado</t>
        </is>
      </c>
      <c r="O23" s="4" t="inlineStr">
        <is>
          <t xml:space="preserve">1 Unidad · Servicios de almacenaje de documentos</t>
        </is>
      </c>
      <c r="P23" s="2"/>
      <c r="Q23" s="2"/>
      <c r="R23" s="0" t="inlineStr">
        <is>
          <t xml:space="preserve">24 meses</t>
        </is>
      </c>
      <c r="S23" s="0" t="inlineStr">
        <is>
          <t xml:space="preserve">No</t>
        </is>
      </c>
      <c r="T23" s="4"/>
      <c r="U23" s="0" t="inlineStr">
        <is>
          <t xml:space="preserve">CARLOS FELIPE QUIÑONES BARRIA</t>
        </is>
      </c>
      <c r="V23" s="4" t="inlineStr">
        <is>
          <t xml:space="preserve">La Dirección Regional de la Superintendencia de Educación requiere contratar el Servicio de Almacenaje, Digitalización y Custodia de Documentos Físicos.</t>
        </is>
      </c>
      <c r="W23" s="5" t="str">
        <f>HYPERLINK("https://www.mercadopublico.cl/Procurement/Modules/Attachment/ViewAttachment.aspx?enc=pK%2fdLEFcC97%2bVEk4nOnWKuV3ji%2fdaVw5%2f32%2ba%2fBHt%2fq8wQH67KLQHwRKt3eZK%2b%2fdVMYEI8NM7Yr7gd2mTQ8wWumM1kxUQk8HSsYQDAd%2bX5l%2fovGuYPv6g4KT7Vx7Wwd0wYYewMKHkuqztlvza%2bwMQb5dYpT%2bOEKSk%2fhYeUAAfmTQe1cg0d%2bx6BEQFEXngLu6gBI%2bTBsGUZT5GxJF411gjnGSBnDL2pDTt2V%2fMIoZvKbuMdeMCo35cNl3kf%2bQ9PENQ0SXQ3fGm4AZdBHQ50s9txNUGKg2IC0QsnI1u95iAG46pL80edVBmf0qFLnvU2Lc","descargar bases")</f>
      </c>
    </row>
    <row r="24">
      <c r="A24" s="0" t="inlineStr">
        <is>
          <t xml:space="preserve">3337-21-LE26</t>
        </is>
      </c>
      <c r="B24" s="4" t="inlineStr">
        <is>
          <t xml:space="preserve">PLATAFORMA DIGITAL PARA EVALUACIÓN PSICOLOGICA</t>
        </is>
      </c>
      <c r="C24" s="0" t="inlineStr">
        <is>
          <t xml:space="preserve">Publicada</t>
        </is>
      </c>
      <c r="D24" s="0" t="inlineStr">
        <is>
          <t xml:space="preserve">DIVISION LOGISTICA DEL EJERCITO</t>
        </is>
      </c>
      <c r="E24" s="0" t="inlineStr">
        <is>
          <t xml:space="preserve">División de Salud</t>
        </is>
      </c>
      <c r="F24" s="0" t="inlineStr">
        <is>
          <t xml:space="preserve">Región Metropolitana de Santiago</t>
        </is>
      </c>
      <c r="G24" s="0" t="inlineStr">
        <is>
          <t xml:space="preserve">Santiago</t>
        </is>
      </c>
      <c r="H24" s="2">
        <v>46308.717731</v>
      </c>
      <c r="I24" s="2">
        <v>46318.5</v>
      </c>
      <c r="J24" s="0">
        <v>5</v>
      </c>
      <c r="K24" s="3"/>
      <c r="L24" s="0" t="inlineStr">
        <is>
          <t xml:space="preserve">CLP</t>
        </is>
      </c>
      <c r="M24" s="0" t="inlineStr">
        <is>
          <t xml:space="preserve">LE</t>
        </is>
      </c>
      <c r="N24" s="4" t="inlineStr">
        <is>
          <t xml:space="preserve">Salud, servicios sanitarios y alimentación / Medicina y servicios de salud / Evaluaciones de salud individuales</t>
        </is>
      </c>
      <c r="O24" s="4" t="inlineStr">
        <is>
          <t xml:space="preserve">1 Unidad · Exámenes médicos</t>
        </is>
      </c>
      <c r="P24" s="2"/>
      <c r="Q24" s="2"/>
      <c r="R24" s="0"/>
      <c r="S24" s="0" t="inlineStr">
        <is>
          <t xml:space="preserve">No</t>
        </is>
      </c>
      <c r="T24" s="4"/>
      <c r="U24" s="0" t="inlineStr">
        <is>
          <t xml:space="preserve">PATRICIA VARAS PEZOA</t>
        </is>
      </c>
      <c r="V24" s="4" t="inlineStr">
        <is>
          <t xml:space="preserve">Plataforma digital para Evaluación Psicológica automatizada, que deberá encontrarse operacional a contar 23NOV2026, que será utilizada en el territorio nacional.</t>
        </is>
      </c>
      <c r="W24" s="5" t="str">
        <f>HYPERLINK("https://www.mercadopublico.cl/Procurement/Modules/Attachment/ViewAttachment.aspx?enc=n7jsox7xtZ%2bw3CNp%2bkmFsPY0fVuvYUgwDsiFrhpUotTCC3BT4qQMygcnEcMOCvvlE%2bQgBnCPq4SbyZ1bG5%2b9odWx%2b6hI1Qj%2bDv2n%2bAA76dFNO1WpvUWAbXyJ%2fxlphJOWmT5%2fS%2boha3pO52EgbVMZdJiCprQKcaQPp4VU9DTGbnhEsXHv%2fxFVV2tG5OaHVLzQsUMvlXXUFjSoNTC8EwjgNeLRvZQJnXKZlkxeeR9q6LxvqlJxqZ5lRY0Iqe0HULFr0x5Yj%2fjKkvtXYIS%2bYI%2fZ78MajUvsXKo%2fUQyhozlLzbkfzllgpO1FF8fnJuFSMsqj","descargar bases")</f>
      </c>
    </row>
    <row r="25">
      <c r="A25" s="0" t="inlineStr">
        <is>
          <t xml:space="preserve">2446-303-LE26</t>
        </is>
      </c>
      <c r="B25" s="4" t="inlineStr">
        <is>
          <t xml:space="preserve">SERVICIO MULTISTREAMING CON TRANSMISIÓN DIGITAL</t>
        </is>
      </c>
      <c r="C25" s="0" t="inlineStr">
        <is>
          <t xml:space="preserve">Publicada</t>
        </is>
      </c>
      <c r="D25" s="0" t="inlineStr">
        <is>
          <t xml:space="preserve">I MUNICIPALIDAD DE COQUIMBO</t>
        </is>
      </c>
      <c r="E25" s="0" t="inlineStr">
        <is>
          <t xml:space="preserve">IMUNI_COQUIMBO</t>
        </is>
      </c>
      <c r="F25" s="0" t="inlineStr">
        <is>
          <t xml:space="preserve">Región de Coquimbo </t>
        </is>
      </c>
      <c r="G25" s="0" t="inlineStr">
        <is>
          <t xml:space="preserve">Coquimbo</t>
        </is>
      </c>
      <c r="H25" s="2">
        <v>46308.533542</v>
      </c>
      <c r="I25" s="2">
        <v>46318.583333</v>
      </c>
      <c r="J25" s="0">
        <v>5</v>
      </c>
      <c r="K25" s="3">
        <v>19714284.0</v>
      </c>
      <c r="L25" s="0" t="inlineStr">
        <is>
          <t xml:space="preserve">CLP</t>
        </is>
      </c>
      <c r="M25" s="0" t="inlineStr">
        <is>
          <t xml:space="preserve">LE</t>
        </is>
      </c>
      <c r="N25" s="4" t="inlineStr">
        <is>
          <t xml:space="preserve">Tecnologías de la información, telecomunicaciones y radiodifusión / Equipos, plataformas y accesorios de redes multimedia, voz y datos / Plataformas de mensajería por móvil</t>
        </is>
      </c>
      <c r="O25" s="4" t="inlineStr">
        <is>
          <t xml:space="preserve">12 Unidad · Sistema de transmisión por secuencias de video</t>
        </is>
      </c>
      <c r="P25" s="2"/>
      <c r="Q25" s="2"/>
      <c r="R25" s="0" t="inlineStr">
        <is>
          <t xml:space="preserve">12 semanas</t>
        </is>
      </c>
      <c r="S25" s="0" t="inlineStr">
        <is>
          <t xml:space="preserve">No</t>
        </is>
      </c>
      <c r="T25" s="4"/>
      <c r="U25" s="0" t="inlineStr">
        <is>
          <t xml:space="preserve">MARCELA ARAYA SALINAS</t>
        </is>
      </c>
      <c r="V25" s="4" t="inlineStr">
        <is>
          <t xml:space="preserve">SERVICIO MULTISTREAMING CON TRANSMISIÓN DIGITAL E INTERNET SATELITAL PARA DIFUSIÓN DE ACTIVIDADES MUNICIPALES</t>
        </is>
      </c>
      <c r="W25" s="5" t="str">
        <f>HYPERLINK("https://www.mercadopublico.cl/Procurement/Modules/Attachment/ViewAttachment.aspx?enc=QOhuKsTRn4zFu2Wy6%2fy78Sm1K6R89dPMP5D6LT1VH10HJ3Pe2fPwV0ra81qAwlHJPv1VkEsCy2Buod%2blc4LEpZotJdM2HDz8gYqq87izq%2bZw00vbnsGiIGdIuskjoPlD9C%2btLaWqm79hqh6z3Yhtzd8nH61btWmJ%2b8hSW9txjRof%2bhEPFBP2odw1u%2bV4UFx96UbIi%2b9SYv7MQxocQKYw0uUf1Iody7YnpcI7Vwv3ZFL%2bDHquLktBCE8hvHy8iKWDmBi%2bVnaoESuy9yosO%2fFP07oeQ7ryOVv4cxNmZjUdy6MMrf2%2blWvd6XDgAFCwv%2f03","descargar bases")</f>
      </c>
    </row>
    <row r="26">
      <c r="A26" s="0" t="inlineStr">
        <is>
          <t xml:space="preserve">1230848-71-L126</t>
        </is>
      </c>
      <c r="B26" s="4" t="inlineStr">
        <is>
          <t xml:space="preserve">SERVICIO DE SOFTWARE PARA GESTIÓN DE FILAS TÓTEM</t>
        </is>
      </c>
      <c r="C26" s="0" t="inlineStr">
        <is>
          <t xml:space="preserve">Publicada</t>
        </is>
      </c>
      <c r="D26" s="0" t="inlineStr">
        <is>
          <t xml:space="preserve">Corporación Municipal de Desarrollo Social de Calama</t>
        </is>
      </c>
      <c r="E26" s="0" t="inlineStr">
        <is>
          <t xml:space="preserve">Corporación Municipal de Desarrollo Social de Cala</t>
        </is>
      </c>
      <c r="F26" s="0" t="inlineStr">
        <is>
          <t xml:space="preserve">Región de Antofagasta </t>
        </is>
      </c>
      <c r="G26" s="0" t="inlineStr">
        <is>
          <t xml:space="preserve">Calama</t>
        </is>
      </c>
      <c r="H26" s="2">
        <v>46309.731852</v>
      </c>
      <c r="I26" s="2">
        <v>46318.625</v>
      </c>
      <c r="J26" s="0">
        <v>5</v>
      </c>
      <c r="K26" s="3">
        <v>2300000.0</v>
      </c>
      <c r="L26" s="0" t="inlineStr">
        <is>
          <t xml:space="preserve">CLP</t>
        </is>
      </c>
      <c r="M26" s="0" t="inlineStr">
        <is>
          <t xml:space="preserve">L1</t>
        </is>
      </c>
      <c r="N26" s="4" t="inlineStr">
        <is>
          <t xml:space="preserve">Tecnologías de la información, telecomunicaciones y radiodifusión / Software / Software de consultas y gestión de datos</t>
        </is>
      </c>
      <c r="O26" s="4" t="inlineStr">
        <is>
          <t xml:space="preserve">1 Global · Software de clasificación o categorización</t>
        </is>
      </c>
      <c r="P26" s="2"/>
      <c r="Q26" s="2"/>
      <c r="R26" s="0"/>
      <c r="S26" s="0" t="inlineStr">
        <is>
          <t xml:space="preserve">No</t>
        </is>
      </c>
      <c r="T26" s="4"/>
      <c r="U26" s="0" t="inlineStr">
        <is>
          <t xml:space="preserve">Patricio Orellana Flores</t>
        </is>
      </c>
      <c r="V26" s="4" t="inlineStr">
        <is>
          <t xml:space="preserve">Contratación de un servicio integral de software para la gestión de filas del CESFAM Dr. Enrique Montt, que asegure la operación continua, segura y trazable del sistema, mediante una solución compatible e integrada con Rayen, permitiendo ordenar la atención, registrar el anuncio de llegada de los usuarios y generar información para la administración del establecimiento, de acuerdo con las Bases Técnicas.</t>
        </is>
      </c>
      <c r="W26" s="5" t="str">
        <f>HYPERLINK("https://www.mercadopublico.cl/Procurement/Modules/Attachment/ViewAttachment.aspx?enc=1b1PVBpEZlikzeIUPNgHHzrSO3TtScdKgSvJFkTSl26vffXsa%2fVt5seldwHjxbZCbbGMXzS4wAgCYiD1pBMxS9VHPJO3Y9qBlOjCEEDSUrFOs5WbImgR%2fMSVHZe83Gc4MiLpRgk6HKmAKXn6v4kTRFnLu1So6hFZ4aGJEtfyx8g6PE6%2fmChcNXvxxv7FeLorukkf3Z03seQy9t2579hBVtkK%2fK8d0OBxymGkEfYN4xZTWiy1U%2fP3MoNbsjUdtIICPOgjUUwjmdIya4dSHqW21XBcHyoX8x%2b8dmiy5mJ4wcq4M2vfR0wCs1G0xon4eRTS","descargar bases")</f>
      </c>
    </row>
    <row r="27">
      <c r="A27" s="0" t="inlineStr">
        <is>
          <t xml:space="preserve">2484-22-LE26</t>
        </is>
      </c>
      <c r="B27" s="4" t="inlineStr">
        <is>
          <t xml:space="preserve">SERVICIO DE ARRIENDO DE SOFTWARE CLOUD PARA CONTROL Y GESTION DE ASISTENCIA Y MANTENCION DE RELOJES BIOMETRICOS.</t>
        </is>
      </c>
      <c r="C27" s="0" t="inlineStr">
        <is>
          <t xml:space="preserve">Publicada</t>
        </is>
      </c>
      <c r="D27" s="0" t="inlineStr">
        <is>
          <t xml:space="preserve">I MUNICIPALIDAD DE QUILICURA</t>
        </is>
      </c>
      <c r="E27" s="0" t="inlineStr">
        <is>
          <t xml:space="preserve">Adquisiciones DESAM</t>
        </is>
      </c>
      <c r="F27" s="0" t="inlineStr">
        <is>
          <t xml:space="preserve">Región Metropolitana de Santiago</t>
        </is>
      </c>
      <c r="G27" s="0"/>
      <c r="H27" s="2">
        <v>46308.705718</v>
      </c>
      <c r="I27" s="2">
        <v>46318.625</v>
      </c>
      <c r="J27" s="0">
        <v>5</v>
      </c>
      <c r="K27" s="3"/>
      <c r="L27" s="0" t="inlineStr">
        <is>
          <t xml:space="preserve">CLP</t>
        </is>
      </c>
      <c r="M27" s="0" t="inlineStr">
        <is>
          <t xml:space="preserve">LE</t>
        </is>
      </c>
      <c r="N27" s="4" t="inlineStr">
        <is>
          <t xml:space="preserve">Equipos, accesorios y suministros de oficina / Maquinarias, suministros y accesorios de oficina / Máquinas y accesorios para registro de hora y asistencia en la oficina</t>
        </is>
      </c>
      <c r="O27" s="4" t="inlineStr">
        <is>
          <t xml:space="preserve">1 Paquete · Reloj de control</t>
        </is>
      </c>
      <c r="P27" s="2"/>
      <c r="Q27" s="2"/>
      <c r="R27" s="0" t="inlineStr">
        <is>
          <t xml:space="preserve">3 meses</t>
        </is>
      </c>
      <c r="S27" s="0" t="inlineStr">
        <is>
          <t xml:space="preserve">No</t>
        </is>
      </c>
      <c r="T27" s="4"/>
      <c r="U27" s="0" t="inlineStr">
        <is>
          <t xml:space="preserve">Michael Sáez Palma</t>
        </is>
      </c>
      <c r="V27" s="4" t="inlineStr">
        <is>
          <t xml:space="preserve">NECESIDAD DEL SERVICIO</t>
        </is>
      </c>
      <c r="W27" s="5" t="str">
        <f>HYPERLINK("https://www.mercadopublico.cl/Procurement/Modules/Attachment/ViewAttachment.aspx?enc=Nbq4qCdQbQRFyNvFT08IwiMOuyWEhmLrSskq9MVI7JGkYBIcmV17drs%2fXOGCWgMq4n58AhL1jkyv6sUFZWZvsyCFDTa8hZ1xfS1jUBSnIQ3Z%2fUl9L7xaDfbJ4Pg%2bAsPhxijaik8HlTfx%2feyDeqLdaxb6PqEO3akQ4wgXjrh10sr7FEBOLpZ82koQpeCRPhMid%2bkjP9DoU7bWpMtsgYd4Xl54llWPex9lLhbwAIZfQ1IRU4JAut9M2em9tk%2bDwS1BeiZaTMtEckIchRPuTw2nJ9FIujOfA3C6rYbHhDlfSwzCezFsZfTT%2b8rIWejqvFr8","descargar bases")</f>
      </c>
    </row>
    <row r="28">
      <c r="A28" s="0" t="inlineStr">
        <is>
          <t xml:space="preserve">608-197-LR26</t>
        </is>
      </c>
      <c r="B28" s="4" t="inlineStr">
        <is>
          <t xml:space="preserve">SERVICIO DE OPERACIÓN MANTENIMIENTO Y ACTUALIZACIÓN DE PLATAFORMAS TECNOLÓGICAS DE LA SALA DE CONTROL CENTRALIZADO DEL HOSPITAL DR. GUSTAVO FRICKE</t>
        </is>
      </c>
      <c r="C28" s="0" t="inlineStr">
        <is>
          <t xml:space="preserve">Publicada</t>
        </is>
      </c>
      <c r="D28" s="0" t="inlineStr">
        <is>
          <t xml:space="preserve">HOSPITAL DR GUSTAVO FRICKE DE VINA DEL MAR</t>
        </is>
      </c>
      <c r="E28" s="0" t="inlineStr">
        <is>
          <t xml:space="preserve">Hospital Dr. Gustavo Fricke</t>
        </is>
      </c>
      <c r="F28" s="0" t="inlineStr">
        <is>
          <t xml:space="preserve">Región de Valparaíso </t>
        </is>
      </c>
      <c r="G28" s="0"/>
      <c r="H28" s="2">
        <v>46279.504861</v>
      </c>
      <c r="I28" s="2">
        <v>46318.686806</v>
      </c>
      <c r="J28" s="0">
        <v>5</v>
      </c>
      <c r="K28" s="3">
        <v>675433201.0</v>
      </c>
      <c r="L28" s="0" t="inlineStr">
        <is>
          <t xml:space="preserve">CLP</t>
        </is>
      </c>
      <c r="M28" s="0" t="inlineStr">
        <is>
          <t xml:space="preserve">LR</t>
        </is>
      </c>
      <c r="N28" s="4" t="inlineStr">
        <is>
          <t xml:space="preserve">Servicios basados en ingeniería, ciencias sociales y tecnología de la información / Servicios informáticos / Ingeniería en computación e informática</t>
        </is>
      </c>
      <c r="O28" s="4" t="inlineStr">
        <is>
          <t xml:space="preserve">1 Unidad · Integración de sistemas</t>
        </is>
      </c>
      <c r="P28" s="2"/>
      <c r="Q28" s="2"/>
      <c r="R28" s="0" t="inlineStr">
        <is>
          <t xml:space="preserve">17 meses</t>
        </is>
      </c>
      <c r="S28" s="0" t="inlineStr">
        <is>
          <t xml:space="preserve">No</t>
        </is>
      </c>
      <c r="T28" s="4"/>
      <c r="U28" s="0" t="inlineStr">
        <is>
          <t xml:space="preserve">SE DEFINIRÁ AL MOMENTO DE ADJUDICAR PROCESO</t>
        </is>
      </c>
      <c r="V28" s="4" t="inlineStr">
        <is>
          <t xml:space="preserve">Que la unidad de control centralizado integra plataformas tecnológicas y de comunicación complejas que
permiten el monitoreo constante y reacción inmediata ante incidentes y respuesta en tiempo real frente a
emergencias.</t>
        </is>
      </c>
      <c r="W28" s="5" t="str">
        <f>HYPERLINK("https://www.mercadopublico.cl/Procurement/Modules/Attachment/ViewAttachment.aspx?enc=87E85nsGdXVphe9I4lqqJ%2bPpU07zhh6lPyqk1Fog8HudKKspe3j%2bpLZ5w0%2f2IjNtav7d680rWx8QT78eazScYy%2fynVfAt6TIA2BHgRc1vyq%2bqjUqZtmb1wUA69YLqhiVv8fjIjm7uus41i9qfmbSaMXMZgJDJQ1QOZTuE%2bYm3WS1FgpSqjJH7AhA%2bw6ylTCf9jm%2bFzhx3q0EXT%2fzFqNSulppRf%2btFwALUipC44JxnRMXqyNlgHG2WWe8wiJLPPh4kSjGgiPPxMGep07QQFlAKm7eQfOJU9t9t9y81geIZqEKUYapVAF3JFl19dPRCd4O","descargar bases")</f>
      </c>
    </row>
    <row r="29">
      <c r="A29" s="0" t="inlineStr">
        <is>
          <t xml:space="preserve">1591-25-LE26</t>
        </is>
      </c>
      <c r="B29" s="4" t="inlineStr">
        <is>
          <t xml:space="preserve">LICENCIA ADOBE CREATIVE CLOUD Y ADOBE ACROBAT PRO</t>
        </is>
      </c>
      <c r="C29" s="0" t="inlineStr">
        <is>
          <t xml:space="preserve">Publicada</t>
        </is>
      </c>
      <c r="D29" s="0" t="inlineStr">
        <is>
          <t xml:space="preserve">SERVICIO NACIONAL DE TURISMO</t>
        </is>
      </c>
      <c r="E29" s="0" t="inlineStr">
        <is>
          <t xml:space="preserve">Servicio Nacional de Turismo - Sernatur</t>
        </is>
      </c>
      <c r="F29" s="0" t="inlineStr">
        <is>
          <t xml:space="preserve">Región Metropolitana de Santiago</t>
        </is>
      </c>
      <c r="G29" s="0" t="inlineStr">
        <is>
          <t xml:space="preserve">Alhué</t>
        </is>
      </c>
      <c r="H29" s="2">
        <v>46311.58816</v>
      </c>
      <c r="I29" s="2">
        <v>46321.625</v>
      </c>
      <c r="J29" s="0">
        <v>8</v>
      </c>
      <c r="K29" s="3">
        <v>32104692.0</v>
      </c>
      <c r="L29" s="0" t="inlineStr">
        <is>
          <t xml:space="preserve">CLP</t>
        </is>
      </c>
      <c r="M29" s="0" t="inlineStr">
        <is>
          <t xml:space="preserve">LE</t>
        </is>
      </c>
      <c r="N29" s="4" t="inlineStr">
        <is>
          <t xml:space="preserve">Tecnologías de la información, telecomunicaciones y radiodifusión / Software / Software de gestión de contenidos</t>
        </is>
      </c>
      <c r="O29" s="4" t="inlineStr">
        <is>
          <t xml:space="preserve">1 Unidad · Programas de gestión de documentos</t>
        </is>
      </c>
      <c r="P29" s="2"/>
      <c r="Q29" s="2"/>
      <c r="R29" s="0"/>
      <c r="S29" s="0" t="inlineStr">
        <is>
          <t xml:space="preserve">No</t>
        </is>
      </c>
      <c r="T29" s="4"/>
      <c r="U29" s="0" t="inlineStr">
        <is>
          <t xml:space="preserve">Carlos Díaz Acevedo</t>
        </is>
      </c>
      <c r="V29" s="4" t="inlineStr">
        <is>
          <t xml:space="preserve">LICENCIA ADOBE CREATIVE CLOUD Y ADOBE ACROBAT PRO</t>
        </is>
      </c>
      <c r="W29" s="5" t="str">
        <f>HYPERLINK("https://www.mercadopublico.cl/Procurement/Modules/Attachment/ViewAttachment.aspx?enc=mw7no%2f6ZQ2ML2GaAqnlxtceSEckhOZZXc8uve0lzIvLSKxfM6J8pgXNvXQfIUEbtUOZ1bA28JJ8YTkUY55Z3tIZgSv%2fYZVYHTGDQRbD4Nz26cFYYq5oLqUcZdFp5pReActShkq9ja6YN6YukeblcKTtVv3NSthp3hkh3j6tA4vvRSxKYu0yK%2bRnen5BxgXMK%2fLzE%2fRrqQgy2zxnuIcxVWLA3mt53%2f2%2f8rjIs8vjeQkKFbo%2bQ7R%2bkkt33x5YmC28aiFQU9ppmzAyU%2fRwtoO9AtI5Jp6QESkS6qAjFXGq84bDf7pPgkkGmGLBVSaUQtwpj","descargar bases")</f>
      </c>
    </row>
    <row r="30">
      <c r="A30" s="0" t="inlineStr">
        <is>
          <t xml:space="preserve">2788-54-LE26</t>
        </is>
      </c>
      <c r="B30" s="4" t="inlineStr">
        <is>
          <t xml:space="preserve">ADQUISICION Y RENOVACION DE SOFTWARES</t>
        </is>
      </c>
      <c r="C30" s="0" t="inlineStr">
        <is>
          <t xml:space="preserve">Publicada</t>
        </is>
      </c>
      <c r="D30" s="0" t="inlineStr">
        <is>
          <t xml:space="preserve">I MUNICIPALIDAD DE PAINE</t>
        </is>
      </c>
      <c r="E30" s="0" t="inlineStr">
        <is>
          <t xml:space="preserve">DEPARTAMENTO DE ADQUISICIONES</t>
        </is>
      </c>
      <c r="F30" s="0" t="inlineStr">
        <is>
          <t xml:space="preserve">Región Metropolitana de Santiago</t>
        </is>
      </c>
      <c r="G30" s="0" t="inlineStr">
        <is>
          <t xml:space="preserve">Paine</t>
        </is>
      </c>
      <c r="H30" s="2">
        <v>46309.660741</v>
      </c>
      <c r="I30" s="2">
        <v>46321.625</v>
      </c>
      <c r="J30" s="0">
        <v>8</v>
      </c>
      <c r="K30" s="3"/>
      <c r="L30" s="0" t="inlineStr">
        <is>
          <t xml:space="preserve">CLP</t>
        </is>
      </c>
      <c r="M30" s="0" t="inlineStr">
        <is>
          <t xml:space="preserve">LE</t>
        </is>
      </c>
      <c r="N30" s="4" t="inlineStr">
        <is>
          <t xml:space="preserve">Tecnologías de la información, telecomunicaciones y radiodifusión / Software / Software de gestión</t>
        </is>
      </c>
      <c r="O30" s="4" t="inlineStr">
        <is>
          <t xml:space="preserve">1 Unidad · Software de gestión de licencias · 1 Unidad · Software de gestión de licencias · 1 Unidad · Software de gestión de licencias</t>
        </is>
      </c>
      <c r="P30" s="2"/>
      <c r="Q30" s="2"/>
      <c r="R30" s="0" t="inlineStr">
        <is>
          <t xml:space="preserve">12 meses</t>
        </is>
      </c>
      <c r="S30" s="0" t="inlineStr">
        <is>
          <t xml:space="preserve">No</t>
        </is>
      </c>
      <c r="T30" s="4"/>
      <c r="U30" s="0" t="inlineStr">
        <is>
          <t xml:space="preserve">NICOLAS HUIRCAN MOHOR</t>
        </is>
      </c>
      <c r="V30" s="4" t="inlineStr">
        <is>
          <t xml:space="preserve">ADQUISICION Y RENOVACION DE SOFTWARES PARA UTILIZACION EN SECPLA, COMUNICACIONES, DOM Y OTRAS DEPENDENCIAS MUNICIPALES</t>
        </is>
      </c>
      <c r="W30" s="5" t="str">
        <f>HYPERLINK("https://www.mercadopublico.cl/Procurement/Modules/Attachment/ViewAttachment.aspx?enc=6izVVbQteAiItiwvZE5VTmsV8gRnfWgvvtOB%2fP%2fjKqAQ7PA483ER%2byTJVQ1NQ1kY3JfNejEj7KOnY%2fA2NtanyGzUWxIerSmh7Noc%2fklrLyRLA6yNaQ1yl61U7ofrrSfvJoOsX6WLl%2ba3gYyq%2bOyFs6Ups4uU%2fWEJuRghW3os8JBnlQgc7CSw7t5v46XBM9Whjbp%2f9oYwdJRL2jGOKlHN8WsHC37sr662V17QdOyHCXQa8vNTRBR%2frYo%2fboLgLb9WnDKbDz%2bJjB%2bi%2fmWP7%2fYX9WfJo6UNThhqKFIG%2fKDivp05buMtSiMb%2fFN%2fOdDVb9pO","descargar bases")</f>
      </c>
    </row>
    <row r="31">
      <c r="A31" s="0" t="inlineStr">
        <is>
          <t xml:space="preserve">3047-60-LE26</t>
        </is>
      </c>
      <c r="B31" s="4" t="inlineStr">
        <is>
          <t xml:space="preserve">EQUIPAMIENTO INFORMÁTICO PARA IMPLEMENTAR SERVIDOR EN EL CENTRO DE INNOVACIÓN TECNOLÓGICA DE LA ARMADA</t>
        </is>
      </c>
      <c r="C31" s="0" t="inlineStr">
        <is>
          <t xml:space="preserve">Publicada</t>
        </is>
      </c>
      <c r="D31" s="0" t="inlineStr">
        <is>
          <t xml:space="preserve">DIRECCION DE ABASTECIMIENTO DE LA ARMADA</t>
        </is>
      </c>
      <c r="E31" s="0" t="inlineStr">
        <is>
          <t xml:space="preserve">ACADEMIA POLITECNICA NAVAL</t>
        </is>
      </c>
      <c r="F31" s="0" t="inlineStr">
        <is>
          <t xml:space="preserve">Región de Valparaíso </t>
        </is>
      </c>
      <c r="G31" s="0"/>
      <c r="H31" s="2">
        <v>46303.664468</v>
      </c>
      <c r="I31" s="2">
        <v>46321.625</v>
      </c>
      <c r="J31" s="0">
        <v>8</v>
      </c>
      <c r="K31" s="3">
        <v>60000000.0</v>
      </c>
      <c r="L31" s="0" t="inlineStr">
        <is>
          <t xml:space="preserve">CLP</t>
        </is>
      </c>
      <c r="M31" s="0" t="inlineStr">
        <is>
          <t xml:space="preserve">LE</t>
        </is>
      </c>
      <c r="N31" s="4" t="inlineStr">
        <is>
          <t xml:space="preserve">Tecnologías de la información, telecomunicaciones y radiodifusión / Equipos informáticos y accesorios / Computadores</t>
        </is>
      </c>
      <c r="O31" s="4" t="inlineStr">
        <is>
          <t xml:space="preserve">1 Unidad · Servidores</t>
        </is>
      </c>
      <c r="P31" s="2"/>
      <c r="Q31" s="2"/>
      <c r="R31" s="0"/>
      <c r="S31" s="0" t="inlineStr">
        <is>
          <t xml:space="preserve">No</t>
        </is>
      </c>
      <c r="T31" s="4"/>
      <c r="U31" s="0" t="inlineStr">
        <is>
          <t xml:space="preserve">FRANCISCO LAYMUNS HEILMAIER</t>
        </is>
      </c>
      <c r="V31" s="4" t="inlineStr">
        <is>
          <t xml:space="preserve">EQUIPAMIENTO INFORMÁTICO PARA IMPLEMENTAR SERVIDOR EN EL CENTRO DE INNOVACIÓN TECNOLÓGICA DE LA ARMADA</t>
        </is>
      </c>
      <c r="W31" s="5" t="str">
        <f>HYPERLINK("https://www.mercadopublico.cl/Procurement/Modules/Attachment/ViewAttachment.aspx?enc=dYUXFhENw9wHJQlh3Tvl3OaPJrXjsVINcs5ukKgwy1cQeOWMGucHb7DyxggW4Eayn%2bdvdC%2ffPggGnYvcMu8Y7nCccQtkPkGyUQbk88xBNFRFUe%2fysScp6bOzIxtsl44JGFjgj4kmOHVpJ8lhwwo1aGpwinKpNKorSD6oXBuQaNC0wMsmESR0EBZtK%2bRD4ACS2Xp56GDeWWxVxbuxCetZ3sMVIxoUo1h%2bs4cE9xmXTwcvZ%2bJu74vlH8AhI3sT%2fGVFdKQCEjCrdx%2fMKlN5zU0i6ubpFQEG2JcTJzDPhvfqZoDoN9hByrF05Zy6iONH7IDM","descargar bases")</f>
      </c>
    </row>
    <row r="32">
      <c r="A32" s="0" t="inlineStr">
        <is>
          <t xml:space="preserve">3671-80-LE26</t>
        </is>
      </c>
      <c r="B32" s="4" t="inlineStr">
        <is>
          <t xml:space="preserve">“HABILITACIÓN DE NUEVAS DEPENDENCIAS DE SEGURIDAD MUNICIPAL E INFORMÁTICA DE LA MUNICIPALIDAD DE CHILLÁN VIEJO”</t>
        </is>
      </c>
      <c r="C32" s="0" t="inlineStr">
        <is>
          <t xml:space="preserve">Publicada</t>
        </is>
      </c>
      <c r="D32" s="0" t="inlineStr">
        <is>
          <t xml:space="preserve">ILUSTRE MUNICIPALIDAD DE CHILLAN VIEJO</t>
        </is>
      </c>
      <c r="E32" s="0" t="inlineStr">
        <is>
          <t xml:space="preserve">Secplan</t>
        </is>
      </c>
      <c r="F32" s="0" t="inlineStr">
        <is>
          <t xml:space="preserve">Región del Ñuble</t>
        </is>
      </c>
      <c r="G32" s="0" t="inlineStr">
        <is>
          <t xml:space="preserve">Chillán Viejo</t>
        </is>
      </c>
      <c r="H32" s="2">
        <v>46304.695139</v>
      </c>
      <c r="I32" s="2">
        <v>46321.625</v>
      </c>
      <c r="J32" s="0">
        <v>8</v>
      </c>
      <c r="K32" s="3"/>
      <c r="L32" s="0" t="inlineStr">
        <is>
          <t xml:space="preserve">CLP</t>
        </is>
      </c>
      <c r="M32" s="0" t="inlineStr">
        <is>
          <t xml:space="preserve">LE</t>
        </is>
      </c>
      <c r="N32" s="4" t="inlineStr">
        <is>
          <t xml:space="preserve">Servicios de construcción y mantenimiento / Construcción de edificios en general / Construcción de obras civiles y infraestructuras</t>
        </is>
      </c>
      <c r="O32" s="4" t="inlineStr">
        <is>
          <t xml:space="preserve">1 Unidad · Construcción de obras civiles</t>
        </is>
      </c>
      <c r="P32" s="2"/>
      <c r="Q32" s="2"/>
      <c r="R32" s="0"/>
      <c r="S32" s="0" t="inlineStr">
        <is>
          <t xml:space="preserve">No</t>
        </is>
      </c>
      <c r="T32" s="4"/>
      <c r="U32" s="0" t="inlineStr">
        <is>
          <t xml:space="preserve">MARIA PAZ VASQUEZ RAMIREZ</t>
        </is>
      </c>
      <c r="V32" s="4" t="inlineStr">
        <is>
          <t xml:space="preserve">La presente licitación pública tiene como objeto la contratación de un servicio especializado de adquisición, instalación, cambio de equipamiento tecnológico y servicio de traslado de  infraestructura tecnológica y la habilitación de su nueva central de monitoreo. El proyecto debe garantizar la continuidad operativa y la integridad del equipamiento crítico.</t>
        </is>
      </c>
      <c r="W32" s="5" t="str">
        <f>HYPERLINK("https://www.mercadopublico.cl/Procurement/Modules/Attachment/ViewAttachment.aspx?enc=Qzv49ZfNyWC8fm2ET2DHhjAzA9t9kJcw1ynrZcYClS9c%2bAM%2bZROceMJrDfbEYJyQhAxXBj1F4E3UfYnDWLnGajPZcgaTAOWyszv59VT486z%2bJQeBJTfdwQ3FFR3CMyJWH1oVYu3rUdgEfyAcP3DMieyzfbA58UeNgYHwih01Laq4L0U%2fP2r13fss%2bA491a9n3pP7WN4sWoRr%2bPl1AYBGSnyBy%2bjjUhHNyy7PtakneunYwWgG7bmJcoKnbB9%2fiaO0ji2rjWABigBa1hedDZo5riEuUFIRyzpenPSc1zVd3CJruq5yQimCcbmkQod5uAtO","descargar bases")</f>
      </c>
    </row>
    <row r="33">
      <c r="A33" s="0" t="inlineStr">
        <is>
          <t xml:space="preserve">5586-164-LE26</t>
        </is>
      </c>
      <c r="B33" s="4" t="inlineStr">
        <is>
          <t xml:space="preserve">BC SERVICIO DE PLATAFORMA TECNOLÓGICA INTEGRAL PARA LA GESTIÓN DE EVENTO ACADÉMICO</t>
        </is>
      </c>
      <c r="C33" s="0" t="inlineStr">
        <is>
          <t xml:space="preserve">Publicada</t>
        </is>
      </c>
      <c r="D33" s="0" t="inlineStr">
        <is>
          <t xml:space="preserve">UNIVERSIDAD DE LA FRONTERA</t>
        </is>
      </c>
      <c r="E33" s="0" t="inlineStr">
        <is>
          <t xml:space="preserve">Universidad de la Frontera</t>
        </is>
      </c>
      <c r="F33" s="0" t="inlineStr">
        <is>
          <t xml:space="preserve">Región de la Araucanía </t>
        </is>
      </c>
      <c r="G33" s="0" t="inlineStr">
        <is>
          <t xml:space="preserve">Temuco</t>
        </is>
      </c>
      <c r="H33" s="2">
        <v>46311.770208</v>
      </c>
      <c r="I33" s="2">
        <v>46321.625</v>
      </c>
      <c r="J33" s="0">
        <v>8</v>
      </c>
      <c r="K33" s="3"/>
      <c r="L33" s="0" t="inlineStr">
        <is>
          <t xml:space="preserve">CLP</t>
        </is>
      </c>
      <c r="M33" s="0" t="inlineStr">
        <is>
          <t xml:space="preserve">LE</t>
        </is>
      </c>
      <c r="N33" s="4" t="inlineStr">
        <is>
          <t xml:space="preserve">Tecnologías de la información, telecomunicaciones y radiodifusión / Software / Software para trabajo en redes</t>
        </is>
      </c>
      <c r="O33" s="4" t="inlineStr">
        <is>
          <t xml:space="preserve">1 Unidad · Software de interconectividad de plataformas</t>
        </is>
      </c>
      <c r="P33" s="2"/>
      <c r="Q33" s="2"/>
      <c r="R33" s="0"/>
      <c r="S33" s="0" t="inlineStr">
        <is>
          <t xml:space="preserve">No</t>
        </is>
      </c>
      <c r="T33" s="4"/>
      <c r="U33" s="0" t="inlineStr">
        <is>
          <t xml:space="preserve">Claudio Vega Cáceres</t>
        </is>
      </c>
      <c r="V33" s="4" t="inlineStr">
        <is>
          <t xml:space="preserve">SERVICIO DE PLATAFORMA TECNOLÓGICA INTEGRAL PARA LA GESTIÓN DE EVENTO ACADÉMICO</t>
        </is>
      </c>
      <c r="W33" s="5" t="str">
        <f>HYPERLINK("https://www.mercadopublico.cl/Procurement/Modules/Attachment/ViewAttachment.aspx?enc=9fWQPqW7o1zCLhg6wRBSJVaNNRxW%2fkpqA9gZtBs6puDcCrifgXVXKyvKkitRZfkgsQpDxvalqOQpXvC2tYcyuL97rspTuVJA5bMFx7qtSd0v%2fC1Vt%2bHLUxmfHtuA3CABczpu42wgbxsMB6egGmM807me3c6ueg%2bEHuJzeidwFE664wfb28QXb0wU%2b3MakRsgorKyYPt%2bbvn4lTN0cnHojAvg7tnAw2qkqVa8boa%2fr3wn4Mdfw3z6kQq21MNQqhU5pRpKD8%2fWbDJiR1eX9nhqnAiGjyEowTxroLG94ju3cnZMyBuDSzeHsyzu%2bFwcxNrf","descargar bases")</f>
      </c>
    </row>
    <row r="34">
      <c r="A34" s="0" t="inlineStr">
        <is>
          <t xml:space="preserve">577290-4-LP26</t>
        </is>
      </c>
      <c r="B34" s="4" t="inlineStr">
        <is>
          <t xml:space="preserve">RENOVACIÓN Y ADQUISICIÓN DE LICENCIAS DE SOFTWARE</t>
        </is>
      </c>
      <c r="C34" s="0" t="inlineStr">
        <is>
          <t xml:space="preserve">Publicada</t>
        </is>
      </c>
      <c r="D34" s="0" t="inlineStr">
        <is>
          <t xml:space="preserve">SUBSECRETARIA DE TRANSPORTES</t>
        </is>
      </c>
      <c r="E34" s="0" t="inlineStr">
        <is>
          <t xml:space="preserve">Subsidio Nacional Transporte Publico</t>
        </is>
      </c>
      <c r="F34" s="0" t="inlineStr">
        <is>
          <t xml:space="preserve">Región Metropolitana de Santiago</t>
        </is>
      </c>
      <c r="G34" s="0" t="inlineStr">
        <is>
          <t xml:space="preserve">Santiago Centro</t>
        </is>
      </c>
      <c r="H34" s="2">
        <v>46301.443924</v>
      </c>
      <c r="I34" s="2">
        <v>46321.625</v>
      </c>
      <c r="J34" s="0">
        <v>8</v>
      </c>
      <c r="K34" s="3">
        <v>74076010.0</v>
      </c>
      <c r="L34" s="0" t="inlineStr">
        <is>
          <t xml:space="preserve">CLP</t>
        </is>
      </c>
      <c r="M34" s="0" t="inlineStr">
        <is>
          <t xml:space="preserve">LP</t>
        </is>
      </c>
      <c r="N34" s="4" t="inlineStr">
        <is>
          <t xml:space="preserve">Tecnologías de la información, telecomunicaciones y radiodifusión / Software / Software de gestión</t>
        </is>
      </c>
      <c r="O34" s="4" t="inlineStr">
        <is>
          <t xml:space="preserve">4 Unidad · Software de gestión de licencias · 1 Unidad · Software de gestión de licencias · 4 Unidad · Software de gestión de licencias · y 3 más</t>
        </is>
      </c>
      <c r="P34" s="2"/>
      <c r="Q34" s="2"/>
      <c r="R34" s="0"/>
      <c r="S34" s="0" t="inlineStr">
        <is>
          <t xml:space="preserve">No</t>
        </is>
      </c>
      <c r="T34" s="4" t="inlineStr">
        <is>
          <t xml:space="preserve">VER NUMERAL 2.34 SUBCONTRATACIÓN</t>
        </is>
      </c>
      <c r="U34" s="0" t="inlineStr">
        <is>
          <t xml:space="preserve">Mauricio Segovia Briceño</t>
        </is>
      </c>
      <c r="V34" s="4" t="inlineStr">
        <is>
          <t xml:space="preserve">La Subsecretaría de Transportes llama a participar en esta licitación a personas naturales y jurídicas, chilenas o extranjeras, con el objeto de renovar las licencias de software Toad y Adobe o equivalentes, y adquirir las licencias de software Devexpress y PowerDesigner o equivalentes, para la División de Transporte Público Regional. 
VER NUMERAL 1.2 OBJETIVO Y REQUERIMIENTOS</t>
        </is>
      </c>
      <c r="W34" s="5" t="str">
        <f>HYPERLINK("https://www.mercadopublico.cl/Procurement/Modules/Attachment/ViewAttachment.aspx?enc=mxyLY7Y8quzbdDGAJT6ycZzSPyWSX2YtbBi9jkJ9ztfNRV44RT8sSmmY4wFE8NpY0TDvrKkUDZt9QbuDgIYhIHoeJxQZz%2bk8MOcxrizAUATrvF%2bk5SPJYCGSqSgzAEGaL1PFnU5Z4DwrCp5PX6BOp1jH1Dc3UzA9V11iwHp4OWAw731WbBzLXENUCNz9hWwnhb%2fP3SO%2b0HB6ZS2XMzSoeSpP8v2oB48DoDkN04M4IJqcYzV74SanZxaTA7NkVbxhoh0dCJBF0fpQpvgeuD5DzmZEJlaKSSSgdgOdE9hqXhxShRIDAUaxnVr%2b7kUqvSjn","descargar bases")</f>
      </c>
    </row>
    <row r="35">
      <c r="A35" s="0" t="inlineStr">
        <is>
          <t xml:space="preserve">618923-19-LP26</t>
        </is>
      </c>
      <c r="B35" s="4" t="inlineStr">
        <is>
          <t xml:space="preserve">ADQUISICIÓN E IMPLEMENTACIÓN SOFTWARE INVENTARIO</t>
        </is>
      </c>
      <c r="C35" s="0" t="inlineStr">
        <is>
          <t xml:space="preserve">Publicada</t>
        </is>
      </c>
      <c r="D35" s="0" t="inlineStr">
        <is>
          <t xml:space="preserve">SUBSECRETARIA PARA LAS FUERZAS ARMADAS</t>
        </is>
      </c>
      <c r="E35" s="0" t="inlineStr">
        <is>
          <t xml:space="preserve">Subsecretaría para las Fuerzas Armadas</t>
        </is>
      </c>
      <c r="F35" s="0" t="inlineStr">
        <is>
          <t xml:space="preserve">Región Metropolitana de Santiago</t>
        </is>
      </c>
      <c r="G35" s="0" t="inlineStr">
        <is>
          <t xml:space="preserve">Santiago</t>
        </is>
      </c>
      <c r="H35" s="2">
        <v>46311.425648</v>
      </c>
      <c r="I35" s="2">
        <v>46321.625</v>
      </c>
      <c r="J35" s="0">
        <v>8</v>
      </c>
      <c r="K35" s="3"/>
      <c r="L35" s="0" t="inlineStr">
        <is>
          <t xml:space="preserve">CLF</t>
        </is>
      </c>
      <c r="M35" s="0" t="inlineStr">
        <is>
          <t xml:space="preserve">LP</t>
        </is>
      </c>
      <c r="N35" s="4" t="inlineStr">
        <is>
          <t xml:space="preserve">Tecnologías de la información, telecomunicaciones y radiodifusión / Software / Software de consultas y gestión de datos</t>
        </is>
      </c>
      <c r="O35" s="4" t="inlineStr">
        <is>
          <t xml:space="preserve">1 Unidad · Software de administración de bases de datos orientado a objetos</t>
        </is>
      </c>
      <c r="P35" s="2"/>
      <c r="Q35" s="2"/>
      <c r="R35" s="0" t="inlineStr">
        <is>
          <t xml:space="preserve">12 meses</t>
        </is>
      </c>
      <c r="S35" s="0" t="inlineStr">
        <is>
          <t xml:space="preserve">No</t>
        </is>
      </c>
      <c r="T35" s="4"/>
      <c r="U35" s="0" t="inlineStr">
        <is>
          <t xml:space="preserve">Carlos Ortiz</t>
        </is>
      </c>
      <c r="V35" s="4" t="inlineStr">
        <is>
          <t xml:space="preserve">Se requiere implementar una solución integral, mediante un software de uso perpetuo, para el registro, control y valorización actualizada, del inventario de sus dependencias, el cual facilite la administración y gestión de los bienes muebles e inmuebles de la citada Repartición, acorde a la normativa vigente, sobre el Sistema de Contabilidad General de la Nación, basado en las “NICSP”</t>
        </is>
      </c>
      <c r="W35" s="5" t="str">
        <f>HYPERLINK("https://www.mercadopublico.cl/Procurement/Modules/Attachment/ViewAttachment.aspx?enc=IRQMFeQj7pJljox52m2r6ni66QZEhnSlILn2oumJ1GirqHEK6XSoOKvKh7jiJRKOoMbmnyDD5vDenwvMTnajfCHg3NeDjQkRTp4l2Zi8qM%2feNYWNtQyp1dSZ29moWVO6MXhldxNN8VvCSuaANX2vOGr7%2fb2QvGlSPrqgsudi6KFjzJfrnAEEgVRtUrnAn1pCNiK0iMgqDZXtWw%2bmF63ff6Yj8WIAokJhKGycJ2PP8kG2xsANS%2fcBp8Q26TZ5UOMaQwAK2AFV2st%2fcNxQwD5QO6iSBC3aVx6n%2fbzevfzZBFBjMFSxFnJc3DeWZe5ZSa2N","descargar bases")</f>
      </c>
    </row>
    <row r="36">
      <c r="A36" s="0" t="inlineStr">
        <is>
          <t xml:space="preserve">2563-43-LP26</t>
        </is>
      </c>
      <c r="B36" s="4" t="inlineStr">
        <is>
          <t xml:space="preserve">Adquisición de cámaras IA y radares de seguridad</t>
        </is>
      </c>
      <c r="C36" s="0" t="inlineStr">
        <is>
          <t xml:space="preserve">Publicada</t>
        </is>
      </c>
      <c r="D36" s="0" t="inlineStr">
        <is>
          <t xml:space="preserve">DIRECCION GENERAL DE AERONAUTICA CIVIL</t>
        </is>
      </c>
      <c r="E36" s="0" t="inlineStr">
        <is>
          <t xml:space="preserve">UNIDAD DE COMPRA CONTRATOS NACIONALES</t>
        </is>
      </c>
      <c r="F36" s="0" t="inlineStr">
        <is>
          <t xml:space="preserve">Región Metropolitana de Santiago</t>
        </is>
      </c>
      <c r="G36" s="0" t="inlineStr">
        <is>
          <t xml:space="preserve">Providencia</t>
        </is>
      </c>
      <c r="H36" s="2">
        <v>46293.538194</v>
      </c>
      <c r="I36" s="2">
        <v>46321.625</v>
      </c>
      <c r="J36" s="0">
        <v>8</v>
      </c>
      <c r="K36" s="3">
        <v>192000000.0</v>
      </c>
      <c r="L36" s="0" t="inlineStr">
        <is>
          <t xml:space="preserve">CLP</t>
        </is>
      </c>
      <c r="M36" s="0" t="inlineStr">
        <is>
          <t xml:space="preserve">LP</t>
        </is>
      </c>
      <c r="N36" s="4" t="inlineStr">
        <is>
          <t xml:space="preserve">Equipos y suministros de defensa, orden público, protección y seguridad / Seguridad, vigilancia y detección / Equipo de vigilancia y detección</t>
        </is>
      </c>
      <c r="O36" s="4" t="inlineStr">
        <is>
          <t xml:space="preserve">2 Unidad · Cámaras de seguridad · 2 Unidad · Cámaras de seguridad · 1 Unidad · Cámaras de seguridad · y 13 más</t>
        </is>
      </c>
      <c r="P36" s="2"/>
      <c r="Q36" s="2"/>
      <c r="R36" s="0"/>
      <c r="S36" s="0" t="inlineStr">
        <is>
          <t xml:space="preserve">No</t>
        </is>
      </c>
      <c r="T36" s="4"/>
      <c r="U36" s="0" t="inlineStr">
        <is>
          <t xml:space="preserve">Javier Pacheco</t>
        </is>
      </c>
      <c r="V36" s="4" t="inlineStr">
        <is>
          <t xml:space="preserve">adquisición, modalidad “llave en mano”, de cámaras  de videovigilancia con inteligencia artificial (IA) y radares de seguridad para el aeródromo El Loa de Calama, compuesta por grabador de video en red, servidor de gestión de video, discos duros, videowall, licencia, y demás elementos, componentes, y servicios asociados.</t>
        </is>
      </c>
      <c r="W36" s="5" t="str">
        <f>HYPERLINK("https://www.mercadopublico.cl/Procurement/Modules/Attachment/ViewAttachment.aspx?enc=YVqLq69%2fWvvQff4DdAMrWxtVHc0zOGetROkhDZZuqGSS8SMqtzDncehrUW6o81ZjyHloZntkMfmHzYIxwIAq1g2GSqcT1RYarkRtcS8BdmrrdecXwTYLS3tEQ5HP8duYoyRve8a4ew9974nJ6P1ciFPGJnS1PA0nPOaUSEfLmZ3gKrNTLopRy7%2b%2fyT8U7bCL3pJB2p%2f8UiWjcvLKEPKVAlVkKBIxY60sptWN6gpGQbqRhpMZJODF6tLmsESKL4IGUNcIC08BeF8sSFMQbqoJhRPg45EwkZzu6ptJtKbWP%2bXc%2f4%2bIBr%2f1EvjSqGcjlkOc","descargar bases")</f>
      </c>
    </row>
    <row r="37">
      <c r="A37" s="0" t="inlineStr">
        <is>
          <t xml:space="preserve">1375735-16-LE26</t>
        </is>
      </c>
      <c r="B37" s="4" t="inlineStr">
        <is>
          <t xml:space="preserve">ADQUISICIÓN DE LICENCIAS INFORMÁTICAS DESTINADAS A ADMINISTRACIÓN CENTRAL DEL SERVICIO LOCAL DE EDUCACIÓN PÚBLICA DE ANTOFAGASTA 2DO. LLAMADO</t>
        </is>
      </c>
      <c r="C37" s="0" t="inlineStr">
        <is>
          <t xml:space="preserve">Publicada</t>
        </is>
      </c>
      <c r="D37" s="0" t="inlineStr">
        <is>
          <t xml:space="preserve">SERVICIO LOCAL DE EDUCACIÓN PÚBLICA ANTOFAGASTA</t>
        </is>
      </c>
      <c r="E37" s="0" t="inlineStr">
        <is>
          <t xml:space="preserve">P01 - COMPRAS Y LICITACIONES NIVEL CENTRAL</t>
        </is>
      </c>
      <c r="F37" s="0" t="inlineStr">
        <is>
          <t xml:space="preserve">Región de Antofagasta </t>
        </is>
      </c>
      <c r="G37" s="0"/>
      <c r="H37" s="2">
        <v>46310.731308</v>
      </c>
      <c r="I37" s="2">
        <v>46321.625694</v>
      </c>
      <c r="J37" s="0">
        <v>8</v>
      </c>
      <c r="K37" s="3">
        <v>37461310.0</v>
      </c>
      <c r="L37" s="0" t="inlineStr">
        <is>
          <t xml:space="preserve">CLP</t>
        </is>
      </c>
      <c r="M37" s="0" t="inlineStr">
        <is>
          <t xml:space="preserve">LE</t>
        </is>
      </c>
      <c r="N37" s="4" t="inlineStr">
        <is>
          <t xml:space="preserve">Tecnologías de la información, telecomunicaciones y radiodifusión / Software / Software de gestión</t>
        </is>
      </c>
      <c r="O37" s="4" t="inlineStr">
        <is>
          <t xml:space="preserve">1 Unidad · Software de gestión de licencias · 4 Unidad · Software de gestión de licencias · 1 Unidad · Software de gestión de licencias · y 3 más</t>
        </is>
      </c>
      <c r="P37" s="2"/>
      <c r="Q37" s="2"/>
      <c r="R37" s="0"/>
      <c r="S37" s="0" t="inlineStr">
        <is>
          <t xml:space="preserve">No</t>
        </is>
      </c>
      <c r="T37" s="4"/>
      <c r="U37" s="0" t="inlineStr">
        <is>
          <t xml:space="preserve">Subdirectora de Planificación y Control de Gestión</t>
        </is>
      </c>
      <c r="V37" s="4" t="inlineStr">
        <is>
          <t xml:space="preserve">Adquirir el licenciamiento de diversos programas informáticos para la administración central del SLEP de Antofagasta, requerido para el normal funcionamiento y cumplimiento de tareas encomendadas, contribuyendo así en la consecución de los objetivos estratégicos del organismo.</t>
        </is>
      </c>
      <c r="W37" s="5" t="str">
        <f>HYPERLINK("https://www.mercadopublico.cl/Procurement/Modules/Attachment/ViewAttachment.aspx?enc=70uFSIeY9XhJX5xifZVHVb%2bRcqmdjzw97KcGYixQCEwbLxdvogJQfDwGEmp%2bAyPfviaENLeZOH1uRwX2rvQKUOSMe0%2bo84WFd%2bTnnEjhc4OP2X0BfE05EpWCikpx8QG9B9X8%2bnWMWx%2fNgKCvQaQPfOvlg6GfUYaaQAVEYXH8yIAxkxNw3pKsIOJxb1BpodgBOeyScRUjU6ovA5wRwMpmwpywYT2IqC%2bm5uR3yYRZg4cRGJQ3Vp5uPA5ppTF6O2912JVB4yFp%2f9jsn1ej3XI6%2bYuSzbS5kIxNu%2fzlR5BwBfKCj5EMk1KMfBpo4pFRXFFi","descargar bases")</f>
      </c>
    </row>
    <row r="38">
      <c r="A38" s="0" t="inlineStr">
        <is>
          <t xml:space="preserve">1375753-42-LE26</t>
        </is>
      </c>
      <c r="B38" s="4" t="inlineStr">
        <is>
          <t xml:space="preserve">Adquisición de licencias informaticas</t>
        </is>
      </c>
      <c r="C38" s="0" t="inlineStr">
        <is>
          <t xml:space="preserve">Publicada</t>
        </is>
      </c>
      <c r="D38" s="0" t="inlineStr">
        <is>
          <t xml:space="preserve">SERVICIO LOCAL DE EDUCACIÓN PÚBLICA LOS ANDES</t>
        </is>
      </c>
      <c r="E38" s="0" t="inlineStr">
        <is>
          <t xml:space="preserve">COMPRAS Y LICITACIONES</t>
        </is>
      </c>
      <c r="F38" s="0" t="inlineStr">
        <is>
          <t xml:space="preserve">Región de Valparaíso </t>
        </is>
      </c>
      <c r="G38" s="0" t="inlineStr">
        <is>
          <t xml:space="preserve">Santiago</t>
        </is>
      </c>
      <c r="H38" s="2">
        <v>46311.66235</v>
      </c>
      <c r="I38" s="2">
        <v>46321.625694</v>
      </c>
      <c r="J38" s="0">
        <v>8</v>
      </c>
      <c r="K38" s="3">
        <v>8850899.0</v>
      </c>
      <c r="L38" s="0" t="inlineStr">
        <is>
          <t xml:space="preserve">CLP</t>
        </is>
      </c>
      <c r="M38" s="0" t="inlineStr">
        <is>
          <t xml:space="preserve">LE</t>
        </is>
      </c>
      <c r="N38" s="4" t="inlineStr">
        <is>
          <t xml:space="preserve">Tecnologías de la información, telecomunicaciones y radiodifusión / Software / Software de administración de redes</t>
        </is>
      </c>
      <c r="O38" s="4" t="inlineStr">
        <is>
          <t xml:space="preserve">3 Unidad · Software de administración · 22 Unidad · Software de administración · 20 Unidad · Software de administración</t>
        </is>
      </c>
      <c r="P38" s="2"/>
      <c r="Q38" s="2"/>
      <c r="R38" s="0"/>
      <c r="S38" s="0" t="inlineStr">
        <is>
          <t xml:space="preserve">No</t>
        </is>
      </c>
      <c r="T38" s="4" t="inlineStr">
        <is>
          <t xml:space="preserve">Según se indica en bases adjuntas.</t>
        </is>
      </c>
      <c r="U38" s="0" t="inlineStr">
        <is>
          <t xml:space="preserve">Marcelo Blanca</t>
        </is>
      </c>
      <c r="V38" s="4" t="inlineStr">
        <is>
          <t xml:space="preserve">Adquirir el licenciamiento de diversos programas informáticos para la administración central y establecimientos a cargo del SLEP Los Andes, requerido para el normal funcionamiento y cumplimiento de tareas encomendadas, contribuyendo así en la consecución de los objetivos estratégicos del organismo.</t>
        </is>
      </c>
      <c r="W38" s="5" t="str">
        <f>HYPERLINK("https://www.mercadopublico.cl/Procurement/Modules/Attachment/ViewAttachment.aspx?enc=4ncYAW6dO1ycJrEuhu5OUDoesi9SYEVzfRiC57kS0RZBDgdQxOd2uPGGID%2fVAInlMYEr4JX%2fRePTbZDj2VGSFDj9WCsmZB7TxZiR8Ovy%2fnroXnmJOumk9jLX1RRK%2fTIoHeQ4j9Ynd0K5OVui8E836BTlc1X69QZT%2bSd5zpwgj3bOwVQ0FpxrvDX0x3BcbQ9jKeGrfpxCG7DtHVgCx5vRZDLvupy30MwaGkkLAXOtkV7CDOoCVKHz5wgAoKrmZMMpQAqq0bL6UM9FQIlszFhrBW88FnTm4IZOaItQj07D2%2f83%2b0F8ObRIAIKgs%2f0JAQk8","descargar bases")</f>
      </c>
    </row>
    <row r="39">
      <c r="A39" s="0" t="inlineStr">
        <is>
          <t xml:space="preserve">2020-23-LE26</t>
        </is>
      </c>
      <c r="B39" s="4" t="inlineStr">
        <is>
          <t xml:space="preserve">SERVICIOS DE DIGITALIZACIÓN Y EXTRACCIÓN DE TÉXTO.</t>
        </is>
      </c>
      <c r="C39" s="0" t="inlineStr">
        <is>
          <t xml:space="preserve">Publicada</t>
        </is>
      </c>
      <c r="D39" s="0" t="inlineStr">
        <is>
          <t xml:space="preserve">Biblioteca del Congreso Nacional</t>
        </is>
      </c>
      <c r="E39" s="0" t="inlineStr">
        <is>
          <t xml:space="preserve">Biblioteca del Congreso Nacional</t>
        </is>
      </c>
      <c r="F39" s="0" t="inlineStr">
        <is>
          <t xml:space="preserve">Región Metropolitana de Santiago</t>
        </is>
      </c>
      <c r="G39" s="0" t="inlineStr">
        <is>
          <t xml:space="preserve">Santiago Centro</t>
        </is>
      </c>
      <c r="H39" s="2">
        <v>46309.468495</v>
      </c>
      <c r="I39" s="2">
        <v>46321.625694</v>
      </c>
      <c r="J39" s="0">
        <v>8</v>
      </c>
      <c r="K39" s="3">
        <v>72000000.0</v>
      </c>
      <c r="L39" s="0" t="inlineStr">
        <is>
          <t xml:space="preserve">CLP</t>
        </is>
      </c>
      <c r="M39" s="0" t="inlineStr">
        <is>
          <t xml:space="preserve">LE</t>
        </is>
      </c>
      <c r="N39" s="4" t="inlineStr">
        <is>
          <t xml:space="preserve">Servicios basados en ingeniería, ciencias sociales y tecnología de la información / Servicios informáticos / Servicios de datos</t>
        </is>
      </c>
      <c r="O39" s="4" t="inlineStr">
        <is>
          <t xml:space="preserve">1 Unidad · Servicios de digitalización de documentos</t>
        </is>
      </c>
      <c r="P39" s="2"/>
      <c r="Q39" s="2"/>
      <c r="R39" s="0" t="inlineStr">
        <is>
          <t xml:space="preserve">80 días</t>
        </is>
      </c>
      <c r="S39" s="0" t="inlineStr">
        <is>
          <t xml:space="preserve">No</t>
        </is>
      </c>
      <c r="T39" s="4" t="inlineStr">
        <is>
          <t xml:space="preserve">Según lo establecido en numeral 24. Subcontratación de las Bases de Licitación adjuntas.</t>
        </is>
      </c>
      <c r="U39" s="0" t="inlineStr">
        <is>
          <t xml:space="preserve">80 Días Hábiles. Unidad Requirente.</t>
        </is>
      </c>
      <c r="V39" s="4" t="inlineStr">
        <is>
          <t xml:space="preserve">SERVICIO ESPECIALIZADO DE DIGITALIZACIÓN Y EXTRACCIÓN INTELIGENTE DE TEXTO, DEL ARCHIVO DE PRENSA HISTÓRICA DE LA BIBLIOTECA DEL CONGRESO NACIONAL.</t>
        </is>
      </c>
      <c r="W39" s="5" t="str">
        <f>HYPERLINK("https://www.mercadopublico.cl/Procurement/Modules/Attachment/ViewAttachment.aspx?enc=ixTSowIzC6QONCX4MCBxWmfqMlJEY9nzux%2bnkxtxt1%2f%2bQW1V3d0%2fnPP804xYY2UgtxsiwvQ6CozlYoioJbBso2E%2bjCpCjCsXtpXVOiQQ%2biYgeND03WE2ORXg7sxiMg95AwHyu0GZggQY%2flYs7UKpHSIR0Bk%2fv6Ov4Hxk2LidB3UyQBd3IZOL7rWf%2f%2bIstW28kcTVZWBKxsj6N6JJ3iHwPsrakgp9TqhhzFQef30%2byH7vqGw1BUicNO%2b%2fj4cno35tW5b91t9rq5X8kn4fELCM%2b9Tn0dUAjEPo5gNvr1tuHZnDrRc0dV4DBP4i0DZCnnU8","descargar bases")</f>
      </c>
    </row>
    <row r="40">
      <c r="A40" s="0" t="inlineStr">
        <is>
          <t xml:space="preserve">3656-167-L126</t>
        </is>
      </c>
      <c r="B40" s="4" t="inlineStr">
        <is>
          <t xml:space="preserve">SERVICIO MESA DE AYUDA PLATAFORMA SIFIM</t>
        </is>
      </c>
      <c r="C40" s="0" t="inlineStr">
        <is>
          <t xml:space="preserve">Publicada</t>
        </is>
      </c>
      <c r="D40" s="0" t="inlineStr">
        <is>
          <t xml:space="preserve">I MUNICIPALIDAD DE REQUINOA</t>
        </is>
      </c>
      <c r="E40" s="0" t="inlineStr">
        <is>
          <t xml:space="preserve">Ilustre Municipalidad de Requínoa</t>
        </is>
      </c>
      <c r="F40" s="0" t="inlineStr">
        <is>
          <t xml:space="preserve">Región del Libertador General Bernardo O´Higgins</t>
        </is>
      </c>
      <c r="G40" s="0" t="inlineStr">
        <is>
          <t xml:space="preserve">Requinoa</t>
        </is>
      </c>
      <c r="H40" s="2">
        <v>46309.733299</v>
      </c>
      <c r="I40" s="2">
        <v>46321.625694</v>
      </c>
      <c r="J40" s="0">
        <v>8</v>
      </c>
      <c r="K40" s="3"/>
      <c r="L40" s="0" t="inlineStr">
        <is>
          <t xml:space="preserve">CLP</t>
        </is>
      </c>
      <c r="M40" s="0" t="inlineStr">
        <is>
          <t xml:space="preserve">L1</t>
        </is>
      </c>
      <c r="N40" s="4" t="inlineStr">
        <is>
          <t xml:space="preserve">Servicios profesionales, administrativos y consultorías de gestión empresarial / Servicios de recursos humanos / Contratación de personal</t>
        </is>
      </c>
      <c r="O40" s="4" t="inlineStr">
        <is>
          <t xml:space="preserve">14 Mes · Profesionales</t>
        </is>
      </c>
      <c r="P40" s="2"/>
      <c r="Q40" s="2"/>
      <c r="R40" s="0" t="inlineStr">
        <is>
          <t xml:space="preserve">14 meses</t>
        </is>
      </c>
      <c r="S40" s="0" t="inlineStr">
        <is>
          <t xml:space="preserve">No</t>
        </is>
      </c>
      <c r="T40" s="4"/>
      <c r="U40" s="0" t="inlineStr">
        <is>
          <t xml:space="preserve">PAULINA FLORES</t>
        </is>
      </c>
      <c r="V40" s="4" t="inlineStr">
        <is>
          <t xml:space="preserve">SERVICIO MESA DE AYUDA PLATAFORMA SIFIM</t>
        </is>
      </c>
      <c r="W40" s="5" t="str">
        <f>HYPERLINK("https://www.mercadopublico.cl/Procurement/Modules/Attachment/ViewAttachment.aspx?enc=Arg9dQ4yYybuZ3D1C6wOmEnIj9RqNQXbMoFQ%2fhAsH7XfkApjA%2fe0W%2fAxwrv88DhllA39u9Rr0rEYHd3EiFF52FiHtUg4DAVLLRN9XG2ykEkEtaPez3ES3x%2f%2bhtIymwsexZChTKkPKk4HcnoxVULFf06aWV1SU0k2V6J5cl2b6hJz%2fDnVyJgxUgK3Uo63QcxLK0rJzxxtQ0hlTo5zkq%2bjuaK73wOZ67PdsYAuJeU3XtdfT8v0yaS5ajbWYZfBdM%2f%2f9rTO9h4JewpokNW09U%2bO%2bUxhskDNBW7q9z%2bRPo3nqyE5kSPF3W1OLQxprDdo6acA","descargar bases")</f>
      </c>
    </row>
    <row r="41">
      <c r="A41" s="0" t="inlineStr">
        <is>
          <t xml:space="preserve">5482-101-LR26</t>
        </is>
      </c>
      <c r="B41" s="4" t="inlineStr">
        <is>
          <t xml:space="preserve">Plataforma IA para video y seguridad urbana</t>
        </is>
      </c>
      <c r="C41" s="0" t="inlineStr">
        <is>
          <t xml:space="preserve">Publicada</t>
        </is>
      </c>
      <c r="D41" s="0" t="inlineStr">
        <is>
          <t xml:space="preserve">I MUNICIPALIDAD DE NUNOA</t>
        </is>
      </c>
      <c r="E41" s="0" t="inlineStr">
        <is>
          <t xml:space="preserve">SECPLANUNOA</t>
        </is>
      </c>
      <c r="F41" s="0" t="inlineStr">
        <is>
          <t xml:space="preserve">Región Metropolitana de Santiago</t>
        </is>
      </c>
      <c r="G41" s="0" t="inlineStr">
        <is>
          <t xml:space="preserve">Ñuñoa</t>
        </is>
      </c>
      <c r="H41" s="2">
        <v>46275.729861</v>
      </c>
      <c r="I41" s="2">
        <v>46321.625694</v>
      </c>
      <c r="J41" s="0">
        <v>8</v>
      </c>
      <c r="K41" s="3"/>
      <c r="L41" s="0" t="inlineStr">
        <is>
          <t xml:space="preserve">CLF</t>
        </is>
      </c>
      <c r="M41" s="0" t="inlineStr">
        <is>
          <t xml:space="preserve">LR</t>
        </is>
      </c>
      <c r="N41" s="4" t="inlineStr">
        <is>
          <t xml:space="preserve">Tecnologías de la información, telecomunicaciones y radiodifusión / Software / Programas de desarrollo</t>
        </is>
      </c>
      <c r="O41" s="4" t="inlineStr">
        <is>
          <t xml:space="preserve">1 Global · Software de desarrollo de plataforma Web · 26 Mes · Software de desarrollo de plataforma Web</t>
        </is>
      </c>
      <c r="P41" s="2"/>
      <c r="Q41" s="2"/>
      <c r="R41" s="0" t="inlineStr">
        <is>
          <t xml:space="preserve">26 meses</t>
        </is>
      </c>
      <c r="S41" s="0" t="inlineStr">
        <is>
          <t xml:space="preserve">No</t>
        </is>
      </c>
      <c r="T41" s="4"/>
      <c r="U41" s="0" t="inlineStr">
        <is>
          <t xml:space="preserve">Katherinne Ayala</t>
        </is>
      </c>
      <c r="V41" s="4" t="inlineStr">
        <is>
          <t xml:space="preserve">La presente licitación contempla como objetivo general, contratar el suministro,
implementación, puesta en marcha y soporte continuo de una plataforma de Inteligencia Artificial para analítica de video y gestión inteligente de alertas, que opere sobre la red decámaras yo el sistema VMS ya existentes de la Municipalidad de Ñuñoa.</t>
        </is>
      </c>
      <c r="W41" s="5" t="str">
        <f>HYPERLINK("https://www.mercadopublico.cl/Procurement/Modules/Attachment/ViewAttachment.aspx?enc=A7RizPIS0KYxuXHZxCVEpj2%2fQdhKmS0ouaM6p90%2fBEC%2f4SXTJKxNefibxzwpX%2fTro5avks8lrVCG3dZ3CTtzDmcFZrWAkOULDg47xpg4NLbLAPtpE%2bjSOlE2ttfjuqdbvSEVUX1uF7PSQcqg1slUDDlZQX7JefIuks5GjdaFLQhOA7TwX35JA9CGNkSDkbKtwcKlSMfVFUDL5nFDujFqGh7IcDasyZDhofLjZ7J%2bTuhD5rdK%2bpvnnR8GoCwNbz9Q3qsufzEp5veiv%2fWnzkYhjlSS%2f%2biJn8UKs%2bh2HBkqy2Ix1Lsp%2bjQ%2flFdGIzFD6oJn","descargar bases")</f>
      </c>
    </row>
    <row r="42">
      <c r="A42" s="0" t="inlineStr">
        <is>
          <t xml:space="preserve">761391-155-CO26</t>
        </is>
      </c>
      <c r="B42" s="4" t="inlineStr">
        <is>
          <t xml:space="preserve">EE-133-GUB-DAS-SVC. ARRI. EQUIPOS INFORMATICOS</t>
        </is>
      </c>
      <c r="C42" s="0" t="inlineStr">
        <is>
          <t xml:space="preserve">Publicada</t>
        </is>
      </c>
      <c r="D42" s="0" t="inlineStr">
        <is>
          <t xml:space="preserve">FUERZA AEREA DE CHILE COMANDO LOGISTICO</t>
        </is>
      </c>
      <c r="E42" s="0" t="inlineStr">
        <is>
          <t xml:space="preserve">Base Aérea El Bosque</t>
        </is>
      </c>
      <c r="F42" s="0" t="inlineStr">
        <is>
          <t xml:space="preserve">Región Metropolitana de Santiago</t>
        </is>
      </c>
      <c r="G42" s="0" t="inlineStr">
        <is>
          <t xml:space="preserve">El Bosque</t>
        </is>
      </c>
      <c r="H42" s="2">
        <v>46310.68897</v>
      </c>
      <c r="I42" s="2">
        <v>46321.625694</v>
      </c>
      <c r="J42" s="0">
        <v>8</v>
      </c>
      <c r="K42" s="3">
        <v>16333332.0</v>
      </c>
      <c r="L42" s="0" t="inlineStr">
        <is>
          <t xml:space="preserve">CLP</t>
        </is>
      </c>
      <c r="M42" s="0" t="inlineStr">
        <is>
          <t xml:space="preserve">CO</t>
        </is>
      </c>
      <c r="N42" s="4" t="inlineStr">
        <is>
          <t xml:space="preserve">Vehículos y equipamiento en general / Componentes para sistemas aeroespaciales / Sistemas de control principal del avión</t>
        </is>
      </c>
      <c r="O42" s="4" t="inlineStr">
        <is>
          <t xml:space="preserve">1 Global · Sistemas informáticos de vuelo</t>
        </is>
      </c>
      <c r="P42" s="2"/>
      <c r="Q42" s="2"/>
      <c r="R42" s="0" t="inlineStr">
        <is>
          <t xml:space="preserve">3 meses</t>
        </is>
      </c>
      <c r="S42" s="0" t="inlineStr">
        <is>
          <t xml:space="preserve">No</t>
        </is>
      </c>
      <c r="T42" s="4" t="inlineStr">
        <is>
          <t xml:space="preserve">EN CONFORMIDAD A LO ESTABLECIDO EN EL PARRAFO I.-NORMAS GENERALES DEL LLAMADO A PROPUESTA, LETRA P DE LAS BASES ADMINISTRATIVAS ADJUNTAS.</t>
        </is>
      </c>
      <c r="U42" s="0" t="inlineStr">
        <is>
          <t xml:space="preserve">RODRIGO INOSTROZA</t>
        </is>
      </c>
      <c r="V42" s="4" t="inlineStr">
        <is>
          <t xml:space="preserve">CONTRATACIÓN DEL SERVICIO DE ARRIENDO DE EQUIPOS INFORMATICOS PARA LA IMPLEMENTACIÓN DE SIMULADOR DE AIRBUS ACT ACADEMY PARA EL AÑO 2026, DE ACUERDO A BASES TÉCNICAS, BASES ADM Y ANEXOS.</t>
        </is>
      </c>
      <c r="W42" s="5" t="str">
        <f>HYPERLINK("https://www.mercadopublico.cl/Procurement/Modules/Attachment/ViewAttachment.aspx?enc=SSNs7n2vZghGjSD2GcnFBHWTNLWwGB0pf8okkI9E2%2f0LmbuTBlOiYsQda1LMsLeEsoyQFWwf4oOQqUiTDs8188%2fxHB2qPWzKjYIc4pW%2fXvch27jgyuPtmlxY2j6x5xgEjzBKpvpug%2bznBVA4zh3RSVIJPvDRIyuLQgoJPZfXIUSauCuoPDlSFhJce3WLc%2b5f5MjEmFJ2%2byA36r8rD0%2fLv6nLwRnzKHNtpydkuB8fF4C07j0478ZbzthQ5yT0JlFxsqbAk916i3Fw4BTm4wuJy94%2bCwty5r5nszVMx1re1pNhhsGrDSMoX3XgAL5g8eui","descargar bases")</f>
      </c>
    </row>
    <row r="43">
      <c r="A43" s="0" t="inlineStr">
        <is>
          <t xml:space="preserve">1622-22-LP26</t>
        </is>
      </c>
      <c r="B43" s="4" t="inlineStr">
        <is>
          <t xml:space="preserve">ARRIENDO SISTEMA DE INFORMACIÓN DE LABORATORIO HSV</t>
        </is>
      </c>
      <c r="C43" s="0" t="inlineStr">
        <is>
          <t xml:space="preserve">Publicada</t>
        </is>
      </c>
      <c r="D43" s="0" t="inlineStr">
        <is>
          <t xml:space="preserve">SERVICIO DE SALUD HOSPITAL DE SAN VICENTE DE TAGUA TAGUA</t>
        </is>
      </c>
      <c r="E43" s="0" t="inlineStr">
        <is>
          <t xml:space="preserve">Hospital de San Vicente de Tagua Tagua</t>
        </is>
      </c>
      <c r="F43" s="0" t="inlineStr">
        <is>
          <t xml:space="preserve">Región del Libertador General Bernardo O´Higgins</t>
        </is>
      </c>
      <c r="G43" s="0" t="inlineStr">
        <is>
          <t xml:space="preserve">San Vicente de Tagua Tagua</t>
        </is>
      </c>
      <c r="H43" s="2">
        <v>46301.633356</v>
      </c>
      <c r="I43" s="2">
        <v>46321.645833</v>
      </c>
      <c r="J43" s="0">
        <v>8</v>
      </c>
      <c r="K43" s="3"/>
      <c r="L43" s="0" t="inlineStr">
        <is>
          <t xml:space="preserve">CLP</t>
        </is>
      </c>
      <c r="M43" s="0" t="inlineStr">
        <is>
          <t xml:space="preserve">LP</t>
        </is>
      </c>
      <c r="N43" s="4" t="inlineStr">
        <is>
          <t xml:space="preserve">Tecnologías de la información, telecomunicaciones y radiodifusión / Software / Software de consultas y gestión de datos</t>
        </is>
      </c>
      <c r="O43" s="4" t="inlineStr">
        <is>
          <t xml:space="preserve">1 Unidad · Software del sistema de administración de bases de datos</t>
        </is>
      </c>
      <c r="P43" s="2"/>
      <c r="Q43" s="2"/>
      <c r="R43" s="0" t="inlineStr">
        <is>
          <t xml:space="preserve">36 meses</t>
        </is>
      </c>
      <c r="S43" s="0" t="inlineStr">
        <is>
          <t xml:space="preserve">No</t>
        </is>
      </c>
      <c r="T43" s="4"/>
      <c r="U43" s="0" t="inlineStr">
        <is>
          <t xml:space="preserve">ANIBAL DONOSO MARTIN</t>
        </is>
      </c>
      <c r="V43" s="4" t="inlineStr">
        <is>
          <t xml:space="preserve">El Hospital San Vicente requiere contratar un Sistema de Información de Laboratorio Clínico LIS, incluyendo su implementación, configuración, parametrización, integración, soporte técnico, mantención y actualización, por un período de 36 meses, de acuerdo con las condiciones establecidas en las presentes Bases de Licitación.
El Sistema de Información de Laboratorio Clínico deberá permitir administrar y gestionar de manera integral la información asociada a los procesos realizados por el Servicio de Laboratorio Clínico del Hospital San Vicente.</t>
        </is>
      </c>
      <c r="W43" s="5" t="str">
        <f>HYPERLINK("https://www.mercadopublico.cl/Procurement/Modules/Attachment/ViewAttachment.aspx?enc=VydHDE83vrkKyFsdTYahRSmTAvClHaDL42GO0zKCkorIz9BFSGdhL%2f7weXMM6SeMh8AxTfX%2fxW%2f78R8YRC2O0QzyY%2fjtS4K89laUFFh9v3IC8DgJx%2fYLz0Oq7Xh0ftB9e%2b5tuKixa2%2bAc2aI01AdrvGKrYlcu0LxtuJepyUv7L0wan%2f8Ivj%2bcl3MELWJb7a9NludC4ztRWbHF8NRE7%2bSCPwITVbOx1a0AWwcNxZVV4P46VZvL%2fmCDTIyFZl7VnoWSL3BUZsYEVD9qlsXycguOEs3yJBlltRu%2bWBbctWYd7REf6I5HA8yGl94KVQKS1Co","descargar bases")</f>
      </c>
    </row>
    <row r="44">
      <c r="A44" s="0" t="inlineStr">
        <is>
          <t xml:space="preserve">2403-73-LR26</t>
        </is>
      </c>
      <c r="B44" s="4" t="inlineStr">
        <is>
          <t xml:space="preserve">Servicios de conectividad telecomunicaciones operación de infraestructura y gestión de ciberseguridad.</t>
        </is>
      </c>
      <c r="C44" s="0" t="inlineStr">
        <is>
          <t xml:space="preserve">Publicada</t>
        </is>
      </c>
      <c r="D44" s="0" t="inlineStr">
        <is>
          <t xml:space="preserve">I MUNICIPALIDAD DE PENALOLEN</t>
        </is>
      </c>
      <c r="E44" s="0" t="inlineStr">
        <is>
          <t xml:space="preserve">I.MUNICIPALIDAD DE PEÑALOLEN</t>
        </is>
      </c>
      <c r="F44" s="0" t="inlineStr">
        <is>
          <t xml:space="preserve">Región Metropolitana de Santiago</t>
        </is>
      </c>
      <c r="G44" s="0" t="inlineStr">
        <is>
          <t xml:space="preserve">Peñalolén</t>
        </is>
      </c>
      <c r="H44" s="2">
        <v>46288.604861</v>
      </c>
      <c r="I44" s="2">
        <v>46321.645833</v>
      </c>
      <c r="J44" s="0">
        <v>8</v>
      </c>
      <c r="K44" s="3">
        <v>1910656000.0</v>
      </c>
      <c r="L44" s="0" t="inlineStr">
        <is>
          <t xml:space="preserve">CLP</t>
        </is>
      </c>
      <c r="M44" s="0" t="inlineStr">
        <is>
          <t xml:space="preserve">LR</t>
        </is>
      </c>
      <c r="N44" s="4" t="inlineStr">
        <is>
          <t xml:space="preserve">Servicios de construcción y mantenimiento / Servicios de atención, mantenimiento y reparaciones de edificios / Servicios eléctricos</t>
        </is>
      </c>
      <c r="O44" s="4" t="inlineStr">
        <is>
          <t xml:space="preserve">1 Global · Instalación de sistemas de seguridad</t>
        </is>
      </c>
      <c r="P44" s="2"/>
      <c r="Q44" s="2"/>
      <c r="R44" s="0" t="inlineStr">
        <is>
          <t xml:space="preserve">51 meses</t>
        </is>
      </c>
      <c r="S44" s="0" t="inlineStr">
        <is>
          <t xml:space="preserve">No</t>
        </is>
      </c>
      <c r="T44" s="4" t="inlineStr">
        <is>
          <t xml:space="preserve">Previa autorización de la inspección técnica, y siempre que no supere el 30% del precio total de la contratación.</t>
        </is>
      </c>
      <c r="U44" s="0" t="inlineStr">
        <is>
          <t xml:space="preserve">Matías Allende Contreras</t>
        </is>
      </c>
      <c r="V44" s="4" t="inlineStr">
        <is>
          <t xml:space="preserve">La Municipalidad de Peñalolén requiere dar continuidad integral de los servicios de conectividad, telecomunicaciones, operación de infraestructura y gestión de ciberseguridad actualmente en producción, incluyendo conectividad institucional, telefonía IP, Contact Center, redes cableadas e inalámbricas, NAC, seguridad perimetral, CSOC, SIEM, housing, soporte, implementación, SLA y capacitación, asegurando continuidad operativa, seguridad y cumplimiento normativo.</t>
        </is>
      </c>
      <c r="W44" s="5" t="str">
        <f>HYPERLINK("https://www.mercadopublico.cl/Procurement/Modules/Attachment/ViewAttachment.aspx?enc=n2qhO%2bYPrVshQmZ2pfKiQc3353ilYdMhYHRebzjYSexLIhn0nJRy%2bmDwnf5TS30xwub5jlXF288IHDKjOyj5%2bv6bTWIPD6Aqvoq27PIlpZN%2b5ZdROV1RAlXB9y1hYaco0uTns7Q3U27eN82WbIAeY4B%2bGNZFO9nx0UubjSwRiqUSk%2bBoj6wXk8vfof3Zom4fwMludqyxIOCvaYLpLh7pbHg%2fj2YV0I9y8LchrZFyvM6GchXwv6ThUXGKmW5XuV3%2bOx%2fSTymoD3ckfSdDTR6%2ftxGnQKsgKdmYf2IVt7yuzo8wwIXfq%2b%2ftpLV9iez%2baY1Z","descargar bases")</f>
      </c>
    </row>
    <row r="45">
      <c r="A45" s="0" t="inlineStr">
        <is>
          <t xml:space="preserve">634-92-LE26</t>
        </is>
      </c>
      <c r="B45" s="4" t="inlineStr">
        <is>
          <t xml:space="preserve">SISTEMA RADIOGRÁFICO ODONTOLÓGICO DIGITAL</t>
        </is>
      </c>
      <c r="C45" s="0" t="inlineStr">
        <is>
          <t xml:space="preserve">Publicada</t>
        </is>
      </c>
      <c r="D45" s="0" t="inlineStr">
        <is>
          <t xml:space="preserve">DIRECCION GENERAL DE GENDARMERIA DE CHIL</t>
        </is>
      </c>
      <c r="E45" s="0" t="inlineStr">
        <is>
          <t xml:space="preserve">Dirección Nacional</t>
        </is>
      </c>
      <c r="F45" s="0" t="inlineStr">
        <is>
          <t xml:space="preserve">Región Metropolitana de Santiago</t>
        </is>
      </c>
      <c r="G45" s="0" t="inlineStr">
        <is>
          <t xml:space="preserve">Santiago</t>
        </is>
      </c>
      <c r="H45" s="2">
        <v>46297.655498</v>
      </c>
      <c r="I45" s="2">
        <v>46321.645833</v>
      </c>
      <c r="J45" s="0">
        <v>8</v>
      </c>
      <c r="K45" s="3">
        <v>35009800.0</v>
      </c>
      <c r="L45" s="0" t="inlineStr">
        <is>
          <t xml:space="preserve">CLP</t>
        </is>
      </c>
      <c r="M45" s="0" t="inlineStr">
        <is>
          <t xml:space="preserve">LE</t>
        </is>
      </c>
      <c r="N45" s="4" t="inlineStr">
        <is>
          <t xml:space="preserve">Equipamiento y suministros médicos / Equipos y suministros odontológicos / Equipo y suministros para imágenes dentales</t>
        </is>
      </c>
      <c r="O45" s="4" t="inlineStr">
        <is>
          <t xml:space="preserve">1 Unidad · Unidades de Rayos X dentales</t>
        </is>
      </c>
      <c r="P45" s="2"/>
      <c r="Q45" s="2"/>
      <c r="R45" s="0"/>
      <c r="S45" s="0" t="inlineStr">
        <is>
          <t xml:space="preserve">No</t>
        </is>
      </c>
      <c r="T45" s="4"/>
      <c r="U45" s="0" t="inlineStr">
        <is>
          <t xml:space="preserve">José Silva Díaz</t>
        </is>
      </c>
      <c r="V45" s="4" t="inlineStr">
        <is>
          <t xml:space="preserve">DISPONE LLAMADO A LICITACIÓN PÚBLICA Y APRUEBA BASES ADMINISTRATIVAS, TÉCNICAS Y FORMULARIOS DESTINADOS A LA “ADQUISICIÓN, INSTALACIÓN, PUESTA EN MARCHA Y CAPACITACIÓN DE SISTEMA RADIOGRÁFICO ODONTOLÓGICO DIGITAL TIPO ORTOPANTOMÓGRAFO CON TECNOLOGÍA CBCT PARA EL SERVICIO DENTAL DEL HOSPITAL PENITENCIARIO”. E102RT9</t>
        </is>
      </c>
      <c r="W45" s="5" t="str">
        <f>HYPERLINK("https://www.mercadopublico.cl/Procurement/Modules/Attachment/ViewAttachment.aspx?enc=wx4kqr56n5tmP%2fyLpmWVvc4OlbxHJbu3rnY%2bDdIPYTJnbixG0k8%2b9yN%2bRHQoaituQI%2b3DNPGc7nVfO4WYwQx%2fyIk93D4Si5jUNqLbNUI8syYs0ob193fRW6e0EbVGUnMtXEIOKit0XkW81cJqiiHw3v%2fB%2fSWkDVc8I3WiI%2bkfx2x6h2o3bKt17YLB7P74Il2gzGzWSJp1NGxU9rqIXUKCa0iqDKBTIxsuVGsyA06QnPnYjeB4PODz3Plx1MW6r7GfNU%2fdyEDu9%2fBCX8xi9XGQVoCb730XDAURi%2fox8q%2bmrBwEsv0XqEp6YuZGmEsZKin","descargar bases")</f>
      </c>
    </row>
    <row r="46">
      <c r="A46" s="0" t="inlineStr">
        <is>
          <t xml:space="preserve">730566-31-LE26</t>
        </is>
      </c>
      <c r="B46" s="4" t="inlineStr">
        <is>
          <t xml:space="preserve">Servicio de Enlace de Datos</t>
        </is>
      </c>
      <c r="C46" s="0" t="inlineStr">
        <is>
          <t xml:space="preserve">Publicada</t>
        </is>
      </c>
      <c r="D46" s="0" t="inlineStr">
        <is>
          <t xml:space="preserve">SUBSECRETARIA DE EVALUACION SOCIAL</t>
        </is>
      </c>
      <c r="E46" s="0" t="inlineStr">
        <is>
          <t xml:space="preserve">Subsecretaría de Evaluación Social</t>
        </is>
      </c>
      <c r="F46" s="0" t="inlineStr">
        <is>
          <t xml:space="preserve">Región Metropolitana de Santiago</t>
        </is>
      </c>
      <c r="G46" s="0" t="inlineStr">
        <is>
          <t xml:space="preserve">Santiago</t>
        </is>
      </c>
      <c r="H46" s="2">
        <v>46311.573044</v>
      </c>
      <c r="I46" s="2">
        <v>46321.645833</v>
      </c>
      <c r="J46" s="0">
        <v>8</v>
      </c>
      <c r="K46" s="3">
        <v>67200000.0</v>
      </c>
      <c r="L46" s="0" t="inlineStr">
        <is>
          <t xml:space="preserve">CLP</t>
        </is>
      </c>
      <c r="M46" s="0" t="inlineStr">
        <is>
          <t xml:space="preserve">LE</t>
        </is>
      </c>
      <c r="N46" s="4" t="inlineStr">
        <is>
          <t xml:space="preserve">Servicios básicos y de información pública / Bibliotecas y otros centros de información pública / Comunicación social y de masas</t>
        </is>
      </c>
      <c r="O46" s="4" t="inlineStr">
        <is>
          <t xml:space="preserve">1 Unidad · Servicios relacionados con Internet</t>
        </is>
      </c>
      <c r="P46" s="2"/>
      <c r="Q46" s="2"/>
      <c r="R46" s="0" t="inlineStr">
        <is>
          <t xml:space="preserve">27 meses</t>
        </is>
      </c>
      <c r="S46" s="0" t="inlineStr">
        <is>
          <t xml:space="preserve">No</t>
        </is>
      </c>
      <c r="T46" s="4"/>
      <c r="U46" s="0" t="inlineStr">
        <is>
          <t xml:space="preserve">Joaquín Rojas</t>
        </is>
      </c>
      <c r="V46" s="4" t="inlineStr">
        <is>
          <t xml:space="preserve">El Ministerio de Desarrollo Social y Familia se encuentra desarrollando un proyecto integral de modernización y optimización de arquitectura tecnológica. Esta iniciativa contempla un uso intensivo de productos alojados en servicios de nube pública, lo que requiere conectividad de datos de forma dedicada para abordar los nuevos requerimientos a nivel de sistemas y bases de datos.</t>
        </is>
      </c>
      <c r="W46" s="5" t="str">
        <f>HYPERLINK("https://www.mercadopublico.cl/Procurement/Modules/Attachment/ViewAttachment.aspx?enc=SQY4mo%2f7I12R98y%2fXse1lyF022AJINzXzuOq9A4v%2blxCUkEtxKPOJla5j3WbLgQuFVQOKECzvZLJMW2EK5LFRVcSHT%2bvL4iGh9jbsuIESaWnIVk9hAUybwgwCAoPdAm4GElgJ4RfDtN95exkerEwM%2boUpcM4aBdANXRv%2bZ3xyP5fUuHYy7YSwzm5P%2by3Uef6ABbGn3gRmRFIBqD60lfURpN48z1ugUPpjT13ul6eNN602sTB%2fD%2fXmkIVeVWcfkKddkYT5RbIyVyRA48HY95HbmzfTzcTqbEGSpaulYicMic4jJ6Zvo4W9R04XganNb7H","descargar bases")</f>
      </c>
    </row>
    <row r="47">
      <c r="A47" s="0" t="inlineStr">
        <is>
          <t xml:space="preserve">752-39-LE26</t>
        </is>
      </c>
      <c r="B47" s="4" t="inlineStr">
        <is>
          <t xml:space="preserve">Adquisición y habilitación de Servidores para plataforma tecnológica</t>
        </is>
      </c>
      <c r="C47" s="0" t="inlineStr">
        <is>
          <t xml:space="preserve">Publicada</t>
        </is>
      </c>
      <c r="D47" s="0" t="inlineStr">
        <is>
          <t xml:space="preserve">GOBIERNO REGIONAL DECIMA REGION LOS LAGOS</t>
        </is>
      </c>
      <c r="E47" s="0" t="inlineStr">
        <is>
          <t xml:space="preserve">Gobierno Regional de Los Lagos</t>
        </is>
      </c>
      <c r="F47" s="0" t="inlineStr">
        <is>
          <t xml:space="preserve">Región de los Lagos </t>
        </is>
      </c>
      <c r="G47" s="0"/>
      <c r="H47" s="2">
        <v>46308.448495</v>
      </c>
      <c r="I47" s="2">
        <v>46321.645833</v>
      </c>
      <c r="J47" s="0">
        <v>8</v>
      </c>
      <c r="K47" s="3">
        <v>64000000.0</v>
      </c>
      <c r="L47" s="0" t="inlineStr">
        <is>
          <t xml:space="preserve">CLP</t>
        </is>
      </c>
      <c r="M47" s="0" t="inlineStr">
        <is>
          <t xml:space="preserve">LE</t>
        </is>
      </c>
      <c r="N47" s="4" t="inlineStr">
        <is>
          <t xml:space="preserve">Tecnologías de la información, telecomunicaciones y radiodifusión / Equipos informáticos y accesorios / Computadores</t>
        </is>
      </c>
      <c r="O47" s="4" t="inlineStr">
        <is>
          <t xml:space="preserve">1 Unidad · Servidores</t>
        </is>
      </c>
      <c r="P47" s="2"/>
      <c r="Q47" s="2"/>
      <c r="R47" s="0" t="inlineStr">
        <is>
          <t xml:space="preserve">90 días</t>
        </is>
      </c>
      <c r="S47" s="0" t="inlineStr">
        <is>
          <t xml:space="preserve">No</t>
        </is>
      </c>
      <c r="T47" s="4" t="inlineStr">
        <is>
          <t xml:space="preserve">Art. 32° Bases: se prohíbe subcontratar instalación, configuración, migración, retiro y borrado seguro, y personal del Anexo N°6. Solo se permite subcontratar trasladologística y soporte del fabricante, hasta 30% del contrato.</t>
        </is>
      </c>
      <c r="U47" s="0" t="inlineStr">
        <is>
          <t xml:space="preserve">Eduardo Madrid Osorio</t>
        </is>
      </c>
      <c r="V47" s="4" t="inlineStr">
        <is>
          <t xml:space="preserve">El Gobierno Regional de Los Lagos requiere la reposición, adquisición, instalación y habilitación de 2 servidores, con migración de máquinas virtuales y continuidad operacional, para su plataforma tecnológica.</t>
        </is>
      </c>
      <c r="W47" s="5" t="str">
        <f>HYPERLINK("https://www.mercadopublico.cl/Procurement/Modules/Attachment/ViewAttachment.aspx?enc=AXtgH2RQagWgwcf1cygiKz486zVniIfdaXzUG49lePtzHsGeR8J6WEJHzCj646uulDZrHatx9Ok7mD%2bgSdxX52JeOCXAcfu96driv8C%2fnzoRhNvchkQtC8TSqnGB5eStRNPpKOr4UXVa3Kw9ODc48pl9gV9S3lK%2bijAZMi3ng74aucVrc8o4Eil%2fc%2fO8kcem100BYZSg5j8O8Y7FIv7%2bsLRjRDX7NNa31HFnGCnBCzMF49En6PtaM%2bZZaH7DMzHCXue9endGfihVS6NlQ%2fl8YIo07zsHng%2fKzmbQwWbqlpmekX3H7emindcwbZyTDXh%2b","descargar bases")</f>
      </c>
    </row>
    <row r="48">
      <c r="A48" s="0" t="inlineStr">
        <is>
          <t xml:space="preserve">1057509-348-LE26</t>
        </is>
      </c>
      <c r="B48" s="4" t="inlineStr">
        <is>
          <t xml:space="preserve">CONTRATACIÓN DE SERVICIO DE CONECTIVIDAD DE DATOS PRIVADOS IPMPLS o EQUIVALENTE vps</t>
        </is>
      </c>
      <c r="C48" s="0" t="inlineStr">
        <is>
          <t xml:space="preserve">Publicada</t>
        </is>
      </c>
      <c r="D48" s="0" t="inlineStr">
        <is>
          <t xml:space="preserve">HOSPITAL CLINICO HERMINDA MARTIN</t>
        </is>
      </c>
      <c r="E48" s="0" t="inlineStr">
        <is>
          <t xml:space="preserve">Bienes y Servicios</t>
        </is>
      </c>
      <c r="F48" s="0" t="inlineStr">
        <is>
          <t xml:space="preserve">Región del Ñuble</t>
        </is>
      </c>
      <c r="G48" s="0" t="inlineStr">
        <is>
          <t xml:space="preserve">Chillán</t>
        </is>
      </c>
      <c r="H48" s="2">
        <v>46309.456655</v>
      </c>
      <c r="I48" s="2">
        <v>46321.666667</v>
      </c>
      <c r="J48" s="0">
        <v>8</v>
      </c>
      <c r="K48" s="3"/>
      <c r="L48" s="0" t="inlineStr">
        <is>
          <t xml:space="preserve">CLP</t>
        </is>
      </c>
      <c r="M48" s="0" t="inlineStr">
        <is>
          <t xml:space="preserve">LE</t>
        </is>
      </c>
      <c r="N48" s="4" t="inlineStr">
        <is>
          <t xml:space="preserve">Tecnologías de la información, telecomunicaciones y radiodifusión / Equipos informáticos y accesorios / Computadores</t>
        </is>
      </c>
      <c r="O48" s="4" t="inlineStr">
        <is>
          <t xml:space="preserve">1 Unidad no definida · Computadores personales</t>
        </is>
      </c>
      <c r="P48" s="2"/>
      <c r="Q48" s="2"/>
      <c r="R48" s="0" t="inlineStr">
        <is>
          <t xml:space="preserve">36 meses</t>
        </is>
      </c>
      <c r="S48" s="0" t="inlineStr">
        <is>
          <t xml:space="preserve">No</t>
        </is>
      </c>
      <c r="T48" s="4"/>
      <c r="U48" s="0" t="inlineStr">
        <is>
          <t xml:space="preserve">...</t>
        </is>
      </c>
      <c r="V48" s="4" t="inlineStr">
        <is>
          <t xml:space="preserve">Disponer de un servicio de datos privados WAN de 1 Gbps mediante fibra óptica, permanente y dedicado, entre los siguientes nodos institucionales:
•Sitio 1 – Enlace Principal: Hospital Clínico Herminda Martín – Avenida Francisco Ramírez N°10, Chillán.
•Sitio 2 – Enlace Secundario: Hospital Regional de Ñuble – Avenida Libertador Bernardo O'Higgins N°1625 (o N°1651 según registro vial), Chillán.
Duración del servicio: 36 meses continuos, contados desde la firma del acta de puesta en servicio y recepción conforme por parte del Hospital.</t>
        </is>
      </c>
      <c r="W48" s="5" t="str">
        <f>HYPERLINK("https://www.mercadopublico.cl/Procurement/Modules/Attachment/ViewAttachment.aspx?enc=7L6BSZJSuRl8hTujaUB7636bCpxX2zRKyJChww1TAmL%2f7bGiiDVWfRYkt%2buHz4J80AMh4xbiEzOBrJlhYVh6CoErONDJhXFoUdVbgOCAnY6CQWKArcDLcX4qwBKCMrCQXyA5momPtug1bMCi7hVmxMxu2jEGTxThSV7DG3v3htGCaPEZEaLFXE8K1XhPsZy%2fwz8OfRe0RIUYavH6aWmeZYvkH9hetPPhWxAUanVra4Nxjp8rkgQGftTxmJ00NpUPDpGj%2f9k7ujGsn%2bFQrQn2pmrKo0dngNeUvfPdn3S%2b4z%2b4ByzNXHZtAszBeMBHFrUy","descargar bases")</f>
      </c>
    </row>
    <row r="49">
      <c r="A49" s="0" t="inlineStr">
        <is>
          <t xml:space="preserve">3755-6-LP26</t>
        </is>
      </c>
      <c r="B49" s="4" t="inlineStr">
        <is>
          <t xml:space="preserve">Serv datos de tránsito y tráfico de dispositivos</t>
        </is>
      </c>
      <c r="C49" s="0" t="inlineStr">
        <is>
          <t xml:space="preserve">Publicada</t>
        </is>
      </c>
      <c r="D49" s="0" t="inlineStr">
        <is>
          <t xml:space="preserve">SUBSECRETARIA DE TRANSPORTES</t>
        </is>
      </c>
      <c r="E49" s="0" t="inlineStr">
        <is>
          <t xml:space="preserve">Fiscalización y Control</t>
        </is>
      </c>
      <c r="F49" s="0" t="inlineStr">
        <is>
          <t xml:space="preserve">Región Metropolitana de Santiago</t>
        </is>
      </c>
      <c r="G49" s="0" t="inlineStr">
        <is>
          <t xml:space="preserve">Santiago</t>
        </is>
      </c>
      <c r="H49" s="2">
        <v>46301.501343</v>
      </c>
      <c r="I49" s="2">
        <v>46321.666667</v>
      </c>
      <c r="J49" s="0">
        <v>8</v>
      </c>
      <c r="K49" s="3"/>
      <c r="L49" s="0" t="inlineStr">
        <is>
          <t xml:space="preserve">CLP</t>
        </is>
      </c>
      <c r="M49" s="0" t="inlineStr">
        <is>
          <t xml:space="preserve">LP</t>
        </is>
      </c>
      <c r="N49" s="4" t="inlineStr">
        <is>
          <t xml:space="preserve">Tecnologías de la información, telecomunicaciones y radiodifusión / Software / Software de consultas y gestión de datos</t>
        </is>
      </c>
      <c r="O49" s="4" t="inlineStr">
        <is>
          <t xml:space="preserve">1 Global · Software de extracción de datos</t>
        </is>
      </c>
      <c r="P49" s="2"/>
      <c r="Q49" s="2"/>
      <c r="R49" s="0" t="inlineStr">
        <is>
          <t xml:space="preserve">12 meses</t>
        </is>
      </c>
      <c r="S49" s="0" t="inlineStr">
        <is>
          <t xml:space="preserve">No</t>
        </is>
      </c>
      <c r="T49" s="4"/>
      <c r="U49" s="0" t="inlineStr">
        <is>
          <t xml:space="preserve">CARLOS TORO ARAYA</t>
        </is>
      </c>
      <c r="V49" s="4" t="inlineStr">
        <is>
          <t xml:space="preserve">Se requiere contratar el servicio de suscripción o acceso a una plataforma de datos, servicios web o bases de datos que entregue información sobre la velocidad de circulación, volúmenes o cantidad de vehículos, con cobertura para la red vial terrestre urbana y rural de Chile en que exista la disponibilidad de los datos.</t>
        </is>
      </c>
      <c r="W49" s="5" t="str">
        <f>HYPERLINK("https://www.mercadopublico.cl/Procurement/Modules/Attachment/ViewAttachment.aspx?enc=9TiVhKy5Cr2ZAaWkwwe8bJ2K5YlIzACfiEoWFUHXdjt%2fxuvGUoDlXSOZiBiD2CZ5pe%2bpbecPAvVOUo0P04%2bikI1yInc%2b2KWY%2bZtmhsbP6i1X%2f8z7io7pmB%2boNxs3PKtkbOPY9md1yXb2yVOJL9eSvY4g0lARa4NM754LDQfl697THrKy%2fmL1RJ%2bPPlYktWQXJ0n28%2bBgbjE7d4u3KX%2bIjU2wvN4owMuSk5WzIyQ8cSecETYfDAEMc6yUKiProMAPwLIs9mkptCcvndwj%2f%2f5ISz50ZqzCVusdHuLftmdPIf%2b6XQgehLL0L8j2lT%2bj9SLs","descargar bases")</f>
      </c>
    </row>
    <row r="50">
      <c r="A50" s="0" t="inlineStr">
        <is>
          <t xml:space="preserve">885-100-LE26</t>
        </is>
      </c>
      <c r="B50" s="4" t="inlineStr">
        <is>
          <t xml:space="preserve">Servicio de soporte y mantenimiento para plataforma de seguridad de la CGR</t>
        </is>
      </c>
      <c r="C50" s="0" t="inlineStr">
        <is>
          <t xml:space="preserve">Publicada</t>
        </is>
      </c>
      <c r="D50" s="0" t="inlineStr">
        <is>
          <t xml:space="preserve">CONTRALORIA GENERAL DE LA REPUBLICA</t>
        </is>
      </c>
      <c r="E50" s="0" t="inlineStr">
        <is>
          <t xml:space="preserve">Contraloría General de la República</t>
        </is>
      </c>
      <c r="F50" s="0" t="inlineStr">
        <is>
          <t xml:space="preserve">Región Metropolitana de Santiago</t>
        </is>
      </c>
      <c r="G50" s="0" t="inlineStr">
        <is>
          <t xml:space="preserve">Santiago</t>
        </is>
      </c>
      <c r="H50" s="2">
        <v>46310.693785</v>
      </c>
      <c r="I50" s="2">
        <v>46321.666667</v>
      </c>
      <c r="J50" s="0">
        <v>8</v>
      </c>
      <c r="K50" s="3">
        <v>20000000.0</v>
      </c>
      <c r="L50" s="0" t="inlineStr">
        <is>
          <t xml:space="preserve">CLP</t>
        </is>
      </c>
      <c r="M50" s="0" t="inlineStr">
        <is>
          <t xml:space="preserve">LE</t>
        </is>
      </c>
      <c r="N50" s="4" t="inlineStr">
        <is>
          <t xml:space="preserve">Tecnologías de la información, telecomunicaciones y radiodifusión / Equipos, plataformas y accesorios de redes multimedia, voz y datos / Equipos de seguridad de red</t>
        </is>
      </c>
      <c r="O50" s="4" t="inlineStr">
        <is>
          <t xml:space="preserve">1 Global · Equipo de seguridad de red de firewall</t>
        </is>
      </c>
      <c r="P50" s="2"/>
      <c r="Q50" s="2"/>
      <c r="R50" s="0" t="inlineStr">
        <is>
          <t xml:space="preserve">12 meses</t>
        </is>
      </c>
      <c r="S50" s="0" t="inlineStr">
        <is>
          <t xml:space="preserve">No</t>
        </is>
      </c>
      <c r="T50" s="4"/>
      <c r="U50" s="0" t="inlineStr">
        <is>
          <t xml:space="preserve">Tania Cornejo Abarca</t>
        </is>
      </c>
      <c r="V50" s="4" t="inlineStr">
        <is>
          <t xml:space="preserve">La Contraloría General de la República requiere contratar el servicio especializados de soporte y mantenimiento de la plataforma de seguridad de producción, incluyendo equipos y licencias de infraestructuras de Checkpoint Quantum, Infinity XDR/XPR y Harmony EDR, a prestarse en dependencias de la Contraloría ubicadas en las ciudades de Santiago y Valparaíso, por un período de doce (12) meses.</t>
        </is>
      </c>
      <c r="W50" s="5" t="str">
        <f>HYPERLINK("https://www.mercadopublico.cl/Procurement/Modules/Attachment/ViewAttachment.aspx?enc=ICrmW3Nu7F2%2fsD5yE%2fplE%2bkx6rZu%2f0V0iBsrRBwwZSOOItvGZyQwUbJg2nOHTwzC%2fT22KjfdUtssycaiHU9edpgycYovKl3QCzyGDoHpARx1FhfTkFscta0BGGPWfEyHa29WwPdEZxnlOx1PbBTtOPpnnNdO%2f%2b5ppkoSbByd6LjMoghS1njHzCO24sgTboo1fVFW%2f329e9Mq8MH7wYPLQbZl9Zzim3rj5%2fiQavjWC%2bSURuIVHgAxQU22V08%2bDqs0t9xfPKScIKZ71FvvpOKNuEmPJ550WVhnpwvyTMdvPakpy5cO0skzlhpII1oHwVry","descargar bases")</f>
      </c>
    </row>
    <row r="51">
      <c r="A51" s="0" t="inlineStr">
        <is>
          <t xml:space="preserve">932-34-LE26</t>
        </is>
      </c>
      <c r="B51" s="4" t="inlineStr">
        <is>
          <t xml:space="preserve">SERVICIO DE MANTENIMIENTO PREVENTIVO Y CORRECTIVO HABITUAL DEL SISTEMA ELÉCTRICO CORRIENTES DÉBILES E INFRAESTRUCTURA DE DATOS PARA EL CENTRO DEPORTIVO COMUNITARIO DE RANCAGUA</t>
        </is>
      </c>
      <c r="C51" s="0" t="inlineStr">
        <is>
          <t xml:space="preserve">Publicada</t>
        </is>
      </c>
      <c r="D51" s="0" t="inlineStr">
        <is>
          <t xml:space="preserve">INSTITUTO NACIONAL DE DEPORTES DE CHILE</t>
        </is>
      </c>
      <c r="E51" s="0" t="inlineStr">
        <is>
          <t xml:space="preserve">I.N.D. REGION VI</t>
        </is>
      </c>
      <c r="F51" s="0" t="inlineStr">
        <is>
          <t xml:space="preserve">Región del Libertador General Bernardo O´Higgins</t>
        </is>
      </c>
      <c r="G51" s="0" t="inlineStr">
        <is>
          <t xml:space="preserve">Rancagua</t>
        </is>
      </c>
      <c r="H51" s="2">
        <v>46310.703773</v>
      </c>
      <c r="I51" s="2">
        <v>46321.666667</v>
      </c>
      <c r="J51" s="0">
        <v>8</v>
      </c>
      <c r="K51" s="3">
        <v>30000000.0</v>
      </c>
      <c r="L51" s="0" t="inlineStr">
        <is>
          <t xml:space="preserve">CLP</t>
        </is>
      </c>
      <c r="M51" s="0" t="inlineStr">
        <is>
          <t xml:space="preserve">LE</t>
        </is>
      </c>
      <c r="N51" s="4" t="inlineStr">
        <is>
          <t xml:space="preserve">Servicios de producción y fabricación industrial / Servicios de apoyo o soporte a la fabricación / Servicios de mantenimiento y reparación de equipo de fabricación</t>
        </is>
      </c>
      <c r="O51" s="4" t="inlineStr">
        <is>
          <t xml:space="preserve">1 Unidad · Servicio de mantenimiento de equipo de fabricación</t>
        </is>
      </c>
      <c r="P51" s="2"/>
      <c r="Q51" s="2"/>
      <c r="R51" s="0" t="inlineStr">
        <is>
          <t xml:space="preserve">11 meses</t>
        </is>
      </c>
      <c r="S51" s="0" t="inlineStr">
        <is>
          <t xml:space="preserve">No</t>
        </is>
      </c>
      <c r="T51" s="4"/>
      <c r="U51" s="0" t="inlineStr">
        <is>
          <t xml:space="preserve">Cristina Alfonso Aguirre</t>
        </is>
      </c>
      <c r="V51" s="4" t="inlineStr">
        <is>
          <t xml:space="preserve">EL IND DE RANCAGUA, REQUIERE LA CONTRATACIÓN DEL SERVICIO DE MANTENIMIENTO PREVENTIVO Y CORRECTIVO HABITUAL DEL SISTEMA ELÉCTRICO CORRIENTES DÉBILES E INFRAESTRUCTURA DE DATOS PARA EL CENTRO DEPORTIVO COMUNITARIO DE RANCAGUA, mediante un proceso de Licitación Pública, siendo necesario aprobar, previamente, las Bases Administrativas, Técnicas y Anexos que regularán dicho proceso de contratación.</t>
        </is>
      </c>
      <c r="W51" s="5" t="str">
        <f>HYPERLINK("https://www.mercadopublico.cl/Procurement/Modules/Attachment/ViewAttachment.aspx?enc=wiCfkGIRW4r6bpzlqxPZWJL34I1kVRYuAYnORoDNVnVV3g2jxW5bppLGyUYY4DB8d8ozVB10A2rW5azCi%2brAcoMd9PRydRSwpJRYwZ%2bMUicusuGpfzCQeYFbyDr3aJR4tLnEN8sQiZXC5ck5leNLIg%2bk4mjraYBPhaJl1ZTP%2fyTCifWdZY997Q3964BA6PproxdTeswAFP56quWJyFaT9MheLtn69cC8OsUZ6yHeXWDmlUGyBkmGfeZRKPUVq0jKS6n1hi52MVMlNB802HK1cGsV3jFeUODkSVgghI1ew8csVD6h6N2uiUT1PTP67CmD","descargar bases")</f>
      </c>
    </row>
    <row r="52">
      <c r="A52" s="0" t="inlineStr">
        <is>
          <t xml:space="preserve">4829-56-LE26</t>
        </is>
      </c>
      <c r="B52" s="4" t="inlineStr">
        <is>
          <t xml:space="preserve">CONV.SUMINISTRO DIFUSION RADIAR Y DIGITAL MUNIC</t>
        </is>
      </c>
      <c r="C52" s="0" t="inlineStr">
        <is>
          <t xml:space="preserve">Publicada</t>
        </is>
      </c>
      <c r="D52" s="0" t="inlineStr">
        <is>
          <t xml:space="preserve">ILUSTRE MUNICIPALIDAD DE ALTO BIOBIO</t>
        </is>
      </c>
      <c r="E52" s="0" t="inlineStr">
        <is>
          <t xml:space="preserve">Departamento Finanzas</t>
        </is>
      </c>
      <c r="F52" s="0" t="inlineStr">
        <is>
          <t xml:space="preserve">Región del Biobío </t>
        </is>
      </c>
      <c r="G52" s="0" t="inlineStr">
        <is>
          <t xml:space="preserve">Alto Bio Bio</t>
        </is>
      </c>
      <c r="H52" s="2">
        <v>46311.694456</v>
      </c>
      <c r="I52" s="2">
        <v>46321.679167</v>
      </c>
      <c r="J52" s="0">
        <v>8</v>
      </c>
      <c r="K52" s="3"/>
      <c r="L52" s="0" t="inlineStr">
        <is>
          <t xml:space="preserve">CLP</t>
        </is>
      </c>
      <c r="M52" s="0" t="inlineStr">
        <is>
          <t xml:space="preserve">LE</t>
        </is>
      </c>
      <c r="N52" s="4" t="inlineStr">
        <is>
          <t xml:space="preserve">Servicios básicos y de información pública / Bibliotecas y otros centros de información pública / Comunicación social y de masas</t>
        </is>
      </c>
      <c r="O52" s="4" t="inlineStr">
        <is>
          <t xml:space="preserve">1 Unidad no definida · Servicios relacionados con la radio · 1 Unidad no definida · Servicios relacionados con Internet</t>
        </is>
      </c>
      <c r="P52" s="2"/>
      <c r="Q52" s="2"/>
      <c r="R52" s="0"/>
      <c r="S52" s="0" t="inlineStr">
        <is>
          <t xml:space="preserve">No</t>
        </is>
      </c>
      <c r="T52" s="4"/>
      <c r="U52" s="0" t="inlineStr">
        <is>
          <t xml:space="preserve">EDUARDO VIVANCO GONZALEZ</t>
        </is>
      </c>
      <c r="V52" s="4" t="inlineStr">
        <is>
          <t xml:space="preserve">Servicio de difusión radial y digital orientado a fortalecer la promoción turística de la comuna y aumentar el conocimiento de su oferta territorial en audiencias de la provincia de Biobío y, cuando la cobertura de la emisora lo permita, regionales e interregionales.</t>
        </is>
      </c>
      <c r="W52" s="5" t="str">
        <f>HYPERLINK("https://www.mercadopublico.cl/Procurement/Modules/Attachment/ViewAttachment.aspx?enc=cLB3LIzsvQJYbOWTtzZt1%2bZQL8it0egCmAmqSntOMV7Vwvq6Gsy6m02ZnMbFwAPEnL2VxQXtIo%2bh3u%2b2LA%2f1bYAQVfzu6w2FLiTUkE1vHpQV3lMkFoSGAKBDNZLvGoVQ%2ftU8u1J5M6QrwLksV2m3NF9IrzFB%2fMjJIKRNIURBSSIr6NYWofDb1oknmJPQ4O%2b9voVee9gVQUk%2fiqVgSWrCxs5XAGPENx0CFbKWvBm9PsGPV6qSMRYoM3b6a3rOsnzDbKNqm0gCBnVwFa8OhzejB0pL5ufaVLYNX7hydaPbbiqIqpux1MBK%2fCnFLaJuHaSt","descargar bases")</f>
      </c>
    </row>
    <row r="53">
      <c r="A53" s="0" t="inlineStr">
        <is>
          <t xml:space="preserve">1375758-7-LE26</t>
        </is>
      </c>
      <c r="B53" s="4" t="inlineStr">
        <is>
          <t xml:space="preserve">PLATAFORMA INTEGRAL PARA LA PLANIFICACIÓN CONTROL DE DOTACIÓN ESCOLAR Y GESTIÓN DE SOLICITUDES DE CONTRATACIÓN</t>
        </is>
      </c>
      <c r="C53" s="0" t="inlineStr">
        <is>
          <t xml:space="preserve">Publicada</t>
        </is>
      </c>
      <c r="D53" s="0" t="inlineStr">
        <is>
          <t xml:space="preserve">SERVICIO LOCAL DE EDUCACIÓN PÚBLICA SANTIAGO CENTRO</t>
        </is>
      </c>
      <c r="E53" s="0" t="inlineStr">
        <is>
          <t xml:space="preserve">NIVEL CENTRAL SLEP SANTIAGO CENTRO P01</t>
        </is>
      </c>
      <c r="F53" s="0" t="inlineStr">
        <is>
          <t xml:space="preserve">Región Metropolitana de Santiago</t>
        </is>
      </c>
      <c r="G53" s="0" t="inlineStr">
        <is>
          <t xml:space="preserve">Santiago</t>
        </is>
      </c>
      <c r="H53" s="2">
        <v>46301.667361</v>
      </c>
      <c r="I53" s="2">
        <v>46321.6875</v>
      </c>
      <c r="J53" s="0">
        <v>8</v>
      </c>
      <c r="K53" s="3"/>
      <c r="L53" s="0" t="inlineStr">
        <is>
          <t xml:space="preserve">CLP</t>
        </is>
      </c>
      <c r="M53" s="0" t="inlineStr">
        <is>
          <t xml:space="preserve">LE</t>
        </is>
      </c>
      <c r="N53" s="4" t="inlineStr">
        <is>
          <t xml:space="preserve">Servicios basados en ingeniería, ciencias sociales y tecnología de la información / Servicios informáticos / Ingeniería en computación e informática</t>
        </is>
      </c>
      <c r="O53" s="4" t="inlineStr">
        <is>
          <t xml:space="preserve">24 Mes · Desarrollo de Aplicaciones de Recursos Empresariales (ERP)</t>
        </is>
      </c>
      <c r="P53" s="2"/>
      <c r="Q53" s="2"/>
      <c r="R53" s="0" t="inlineStr">
        <is>
          <t xml:space="preserve">24 meses</t>
        </is>
      </c>
      <c r="S53" s="0" t="inlineStr">
        <is>
          <t xml:space="preserve">No</t>
        </is>
      </c>
      <c r="T53" s="4"/>
      <c r="U53" s="0" t="inlineStr">
        <is>
          <t xml:space="preserve">Christian Rivillo</t>
        </is>
      </c>
      <c r="V53" s="4" t="inlineStr">
        <is>
          <t xml:space="preserve">SE REQUEIRE CONTRATAR PLATAFORMA INTEGRAL PARA LA PLANIFICACIÓN, CONTROL DE DOTACIÓN ESCOLAR Y GESTIÓN DE SOLICITUDES DE CONTRATACIÓN, SEGÚN BASES ADJUNTAS, APROBADAS POR RES. EXENTA N°</t>
        </is>
      </c>
      <c r="W53" s="5" t="str">
        <f>HYPERLINK("https://www.mercadopublico.cl/Procurement/Modules/Attachment/ViewAttachment.aspx?enc=sA6goAkK56PS5JqA5K5qyQI5nnDuHQaU36jViJ8rA%2bRfgPbcfs4p1agKudXkt3KWfzgnGbWaAUsgL%2byTvrMZEqJKCzCBm008h4tgZ1SIybh6H5qVWKYPUTsWx74IdgVf06FrMj%2bUWntwYT9%2fpoxpePPW%2b4l%2fSilA91a7L1mfxrfytIdgLhcZCmkX0Y5pVtND3dzv%2f0XUIjtvcGs4EP32UU7Hmw5RLxeH3jbm7m13yY917mxs8%2bTipWboMasIhtG%2b8QfVQFqtA%2bqYe5CwAz737azDz3iJORoPCq2qERclFKSPZQkRE61LtX1UmWMUWDSY","descargar bases")</f>
      </c>
    </row>
    <row r="54">
      <c r="A54" s="0" t="inlineStr">
        <is>
          <t xml:space="preserve">765-25-L126</t>
        </is>
      </c>
      <c r="B54" s="4" t="inlineStr">
        <is>
          <t xml:space="preserve">Desarrollo de soluciones informáticas para la implementación del plan de transformación digital de la CONADI 2026-2029</t>
        </is>
      </c>
      <c r="C54" s="0" t="inlineStr">
        <is>
          <t xml:space="preserve">Publicada</t>
        </is>
      </c>
      <c r="D54" s="0" t="inlineStr">
        <is>
          <t xml:space="preserve">CORP NACIONAL DE DESARROLLO INDIGENA</t>
        </is>
      </c>
      <c r="E54" s="0" t="inlineStr">
        <is>
          <t xml:space="preserve">CORP NACIONAL DE DESARROLLO INDIGENA</t>
        </is>
      </c>
      <c r="F54" s="0" t="inlineStr">
        <is>
          <t xml:space="preserve">Región del Biobío </t>
        </is>
      </c>
      <c r="G54" s="0" t="inlineStr">
        <is>
          <t xml:space="preserve">Concepción</t>
        </is>
      </c>
      <c r="H54" s="2">
        <v>46308.40066</v>
      </c>
      <c r="I54" s="2">
        <v>46321.700694</v>
      </c>
      <c r="J54" s="0">
        <v>8</v>
      </c>
      <c r="K54" s="3">
        <v>6000000.0</v>
      </c>
      <c r="L54" s="0" t="inlineStr">
        <is>
          <t xml:space="preserve">CLP</t>
        </is>
      </c>
      <c r="M54" s="0" t="inlineStr">
        <is>
          <t xml:space="preserve">L1</t>
        </is>
      </c>
      <c r="N54" s="4" t="inlineStr">
        <is>
          <t xml:space="preserve">Tecnologías de la información, telecomunicaciones y radiodifusión / Software / Software para trabajo en redes</t>
        </is>
      </c>
      <c r="O54" s="4" t="inlineStr">
        <is>
          <t xml:space="preserve">1 Unidad · Firmware y software de conmutación de WAN</t>
        </is>
      </c>
      <c r="P54" s="2"/>
      <c r="Q54" s="2"/>
      <c r="R54" s="0"/>
      <c r="S54" s="0" t="inlineStr">
        <is>
          <t xml:space="preserve">No</t>
        </is>
      </c>
      <c r="T54" s="4"/>
      <c r="U54" s="0"/>
      <c r="V54" s="4" t="inlineStr">
        <is>
          <t xml:space="preserve">Plan de Transformación Digital institucional período 2026-2029 establece las siguientes iniciativas para el 2026:
PTD-D1-01. Implementación de autenticación oficial en procedimientos
administrativos priorizados
PTD-D1-02. Integración a la red de interoperabilidad del estado
PTD-D1-04. Digitalización del ingreso de solicitudes, formularios y documentos</t>
        </is>
      </c>
      <c r="W54" s="5" t="str">
        <f>HYPERLINK("https://www.mercadopublico.cl/Procurement/Modules/Attachment/ViewAttachment.aspx?enc=XpesBwOnQkD9nmjt8GbY6sH9RhQkzbS0uwnMzYuc%2f%2bpx%2bzIl5Sxed%2fFRpUvZrUXtJeT5p0%2bDHe0wyEIuNAQVgHdoC0Dq3YRMEMmQ1DjXshPFNLlc6pel0pUBG7tVP9waOzhOwFjCwiSS%2fx43Cv2W1mY0wnAYNo%2flrUyEaJYfSGzkChMFdDuMSYaUOq4j0cFm4klPS1R9KckTUtOIln06L6eXzu%2bnRKfvZgoEyUTaePxE56uY6Xr2NzN8nKwrVemz7FkyV1z6dh8TQVe71MWcDik1VuJTaZAZitmG4HRF5%2bSjcyDAygkhPjH4t9e6IcKW","descargar bases")</f>
      </c>
    </row>
    <row r="55">
      <c r="A55" s="0" t="inlineStr">
        <is>
          <t xml:space="preserve">2048-78-LE26</t>
        </is>
      </c>
      <c r="B55" s="4" t="inlineStr">
        <is>
          <t xml:space="preserve">COMPRA SERVICIOS PROFESIONALES PARA U.INFORMÁTICA</t>
        </is>
      </c>
      <c r="C55" s="0" t="inlineStr">
        <is>
          <t xml:space="preserve">Publicada</t>
        </is>
      </c>
      <c r="D55" s="0" t="inlineStr">
        <is>
          <t xml:space="preserve">SERVICIO DE SALUD CHILOE</t>
        </is>
      </c>
      <c r="E55" s="0" t="inlineStr">
        <is>
          <t xml:space="preserve">Hospital de Ancud</t>
        </is>
      </c>
      <c r="F55" s="0" t="inlineStr">
        <is>
          <t xml:space="preserve">Región de los Lagos </t>
        </is>
      </c>
      <c r="G55" s="0"/>
      <c r="H55" s="2">
        <v>46310.37581</v>
      </c>
      <c r="I55" s="2">
        <v>46321.708333</v>
      </c>
      <c r="J55" s="0">
        <v>8</v>
      </c>
      <c r="K55" s="3"/>
      <c r="L55" s="0" t="inlineStr">
        <is>
          <t xml:space="preserve">CLP</t>
        </is>
      </c>
      <c r="M55" s="0" t="inlineStr">
        <is>
          <t xml:space="preserve">LE</t>
        </is>
      </c>
      <c r="N55" s="4" t="inlineStr">
        <is>
          <t xml:space="preserve">Servicios profesionales, administrativos y consultorías de gestión empresarial / Servicios de recursos humanos / Contratación de personal</t>
        </is>
      </c>
      <c r="O55" s="4" t="inlineStr">
        <is>
          <t xml:space="preserve">1 Hora/Hombre · Profesionales</t>
        </is>
      </c>
      <c r="P55" s="2"/>
      <c r="Q55" s="2"/>
      <c r="R55" s="0" t="inlineStr">
        <is>
          <t xml:space="preserve">12 meses</t>
        </is>
      </c>
      <c r="S55" s="0" t="inlineStr">
        <is>
          <t xml:space="preserve">No</t>
        </is>
      </c>
      <c r="T55" s="4" t="inlineStr">
        <is>
          <t xml:space="preserve">El adjudicatario no podrá ceder ni transferir en forma alguna, total ni parcialmente los derechos y obligaciones que nacen del desarrollo de la licitación. No se permite subcontratación.</t>
        </is>
      </c>
      <c r="U55" s="0" t="inlineStr">
        <is>
          <t xml:space="preserve">deisy cardenas</t>
        </is>
      </c>
      <c r="V55" s="4" t="inlineStr">
        <is>
          <t xml:space="preserve">El Hospital de Ancud requiere realizar Convenio para la compra de servicios de 01 profesionales a honorarios para la Unidad de Informática. A su vez estas bases se encuentran complementadas con las bases administrativas, especificaciones técnicas y respectivos anexos.</t>
        </is>
      </c>
      <c r="W55" s="5" t="str">
        <f>HYPERLINK("https://www.mercadopublico.cl/Procurement/Modules/Attachment/ViewAttachment.aspx?enc=1x5TZFhZyBuH59hxwUlFem9wevBmwih4yzZ2day6GotBAb5xrp8VR51zc5Y7Oh%2bk9xdokWA5MC4ssp4e79Wi5XQM0RWh3wVrYErSKhL6wcYLrPjE7v17aBd7ZFk13DVmfugm5givtsWoh5aUrH8IpDRHwDT8T6SWlzxZoAaka47%2bOHdBBYfMInzDmzeGS7NUdesTCMcI7%2buogQsF15bCqXzz8pMIxKEykJHCnFehkw1H%2f8JWjvmZ6vT%2bdmi1f%2fOpxwe9P32RBFL%2buPoNBgoP6CnBsnfF5%2blUvLFzJaYStrO2vjgI44TvXRWKcXEsF4Yf","descargar bases")</f>
      </c>
    </row>
    <row r="56">
      <c r="A56" s="0" t="inlineStr">
        <is>
          <t xml:space="preserve">4375-142-LE26</t>
        </is>
      </c>
      <c r="B56" s="4" t="inlineStr">
        <is>
          <t xml:space="preserve">ARRIENDO SOFTWARE Y EQUIPOS PARA SISTEMA GESTOR DE FILAS</t>
        </is>
      </c>
      <c r="C56" s="0" t="inlineStr">
        <is>
          <t xml:space="preserve">Publicada</t>
        </is>
      </c>
      <c r="D56" s="0" t="inlineStr">
        <is>
          <t xml:space="preserve">HOSPITAL GUILLERMO GRANT BENAVENTE DE CO</t>
        </is>
      </c>
      <c r="E56" s="0" t="inlineStr">
        <is>
          <t xml:space="preserve">Abastecimiento General</t>
        </is>
      </c>
      <c r="F56" s="0" t="inlineStr">
        <is>
          <t xml:space="preserve">Región del Biobío </t>
        </is>
      </c>
      <c r="G56" s="0" t="inlineStr">
        <is>
          <t xml:space="preserve">Santiago</t>
        </is>
      </c>
      <c r="H56" s="2">
        <v>46310.46787</v>
      </c>
      <c r="I56" s="2">
        <v>46321.708333</v>
      </c>
      <c r="J56" s="0">
        <v>8</v>
      </c>
      <c r="K56" s="3"/>
      <c r="L56" s="0" t="inlineStr">
        <is>
          <t xml:space="preserve">CLP</t>
        </is>
      </c>
      <c r="M56" s="0" t="inlineStr">
        <is>
          <t xml:space="preserve">LE</t>
        </is>
      </c>
      <c r="N56" s="4" t="inlineStr">
        <is>
          <t xml:space="preserve">Equipos y suministros de defensa, orden público, protección y seguridad / Equipos para orden público / Equipo para control de disturbios</t>
        </is>
      </c>
      <c r="O56" s="4" t="inlineStr">
        <is>
          <t xml:space="preserve">24 Mes · Sistemas de control de formación de filas</t>
        </is>
      </c>
      <c r="P56" s="2"/>
      <c r="Q56" s="2"/>
      <c r="R56" s="0" t="inlineStr">
        <is>
          <t xml:space="preserve">24 meses</t>
        </is>
      </c>
      <c r="S56" s="0" t="inlineStr">
        <is>
          <t xml:space="preserve">No</t>
        </is>
      </c>
      <c r="T56" s="4" t="inlineStr">
        <is>
          <t xml:space="preserve">Se Prohíbe la  subcontratación</t>
        </is>
      </c>
      <c r="U56" s="0" t="inlineStr">
        <is>
          <t xml:space="preserve">Lisette Garcés Carrasco</t>
        </is>
      </c>
      <c r="V56" s="4" t="inlineStr">
        <is>
          <t xml:space="preserve">ARRIENDO SOFTWARE Y EQUIPOS PARA SISTEMA GESTOR DE FILAS</t>
        </is>
      </c>
      <c r="W56" s="5" t="str">
        <f>HYPERLINK("https://www.mercadopublico.cl/Procurement/Modules/Attachment/ViewAttachment.aspx?enc=cuZpmLOzxIQ8iVdLTswrQ5TAO%2fk5paLO6aQhkG74jQOPgx6vTwF85GkeWSSl0W6KxKukgjhX0Bz1dK1bK7NynUBLHfclv0GOYtKOc6yCzYCFoO5aJ45zGKk7Mm9ikJXVqnomLqjxSX4%2brwWIUJ%2bGXwZReu%2fMegUAx1sYSRg%2b8dWAtuOXjSyypuyeVMVM6BKQxog4JWgBeZjDwEhi5%2buFT3Y7efCPWdsFhPvYO8KGDuX69H4ZX2N04dnCGo%2fbVstuFGQ17R4k%2fBIFdrXdqktPe4%2b63vsnyPw8oSOrJ07mjSRuSvzV9GOWnITvnoFDA2BP","descargar bases")</f>
      </c>
    </row>
    <row r="57">
      <c r="A57" s="0" t="inlineStr">
        <is>
          <t xml:space="preserve">538598-41-LE26</t>
        </is>
      </c>
      <c r="B57" s="4" t="inlineStr">
        <is>
          <t xml:space="preserve">Servicio LME - arriendo de lectores huella digital</t>
        </is>
      </c>
      <c r="C57" s="0" t="inlineStr">
        <is>
          <t xml:space="preserve">Publicada</t>
        </is>
      </c>
      <c r="D57" s="0" t="inlineStr">
        <is>
          <t xml:space="preserve">HOSPITAL METROPOLITANO DE SANTIAGO</t>
        </is>
      </c>
      <c r="E57" s="0" t="inlineStr">
        <is>
          <t xml:space="preserve">ABASTECIMIENTO</t>
        </is>
      </c>
      <c r="F57" s="0" t="inlineStr">
        <is>
          <t xml:space="preserve">Región Metropolitana de Santiago</t>
        </is>
      </c>
      <c r="G57" s="0" t="inlineStr">
        <is>
          <t xml:space="preserve">Providencia</t>
        </is>
      </c>
      <c r="H57" s="2">
        <v>46310.430903</v>
      </c>
      <c r="I57" s="2">
        <v>46321.708333</v>
      </c>
      <c r="J57" s="0">
        <v>8</v>
      </c>
      <c r="K57" s="3"/>
      <c r="L57" s="0" t="inlineStr">
        <is>
          <t xml:space="preserve">CLP</t>
        </is>
      </c>
      <c r="M57" s="0" t="inlineStr">
        <is>
          <t xml:space="preserve">LE</t>
        </is>
      </c>
      <c r="N57" s="4" t="inlineStr">
        <is>
          <t xml:space="preserve">Artículos de electrónica / Circuitos electrónicos / Circuitos integrados, memorias y microprocesadores, Tecnologías de la información, telecomunicaciones y radiodifusión / Software / Software de consultas y gestión de datos, Tecnologías de la información, telecomunicaciones y radiodifusión / Software / Software de gestión</t>
        </is>
      </c>
      <c r="O57" s="4" t="inlineStr">
        <is>
          <t xml:space="preserve">1 Unidad · Software de sistema experto · 1 Unidad · Software del sistema de administración de bases de datos · 28 Unidad · Circuitos integrados digitales</t>
        </is>
      </c>
      <c r="P57" s="2"/>
      <c r="Q57" s="2"/>
      <c r="R57" s="0" t="inlineStr">
        <is>
          <t xml:space="preserve">36 meses</t>
        </is>
      </c>
      <c r="S57" s="0" t="inlineStr">
        <is>
          <t xml:space="preserve">No</t>
        </is>
      </c>
      <c r="T57" s="4"/>
      <c r="U57" s="0" t="inlineStr">
        <is>
          <t xml:space="preserve">Nicole Cañete Moya</t>
        </is>
      </c>
      <c r="V57" s="4" t="inlineStr">
        <is>
          <t xml:space="preserve">Hospital Metropolitano desea implementar solución tecnológica integral compuesta por 2 sistemas servicio de emisión de licencias médicas electrónicas y consulta en línea de previsión de pacientes y datos demográficos más 28 lectores de huella digital en arriendo.</t>
        </is>
      </c>
      <c r="W57" s="5" t="str">
        <f>HYPERLINK("https://www.mercadopublico.cl/Procurement/Modules/Attachment/ViewAttachment.aspx?enc=vlhY89cuNBM1pjDsunQsCwTdgSLHh6XQTc2J9koQRNbIujilWkoYvk6MJIRLwF6kVv3baZ6x0WbPJZCPlnWXqYEpV30cNkI5t5mutnuU3nlmTICTP25Y0gYgkRqyTDERkRH0Z%2badlmglSTyUhQgjNkl6PfYDhFc3NTefth6HGIEoPPX%2fUZURw%2bOQqIXzrZjZZssRcXUqXS%2fgzExrvX1s87eoGoXmwFSK0oVnciUQGtknoxDxOhC7tka6678jEUyBQpoW%2f5ocVBpCVsQwD7Y%2bVhWNnAj4idp5I8KM413JgUO%2bh5YcC92JL8oMs9ZQBTaB","descargar bases")</f>
      </c>
    </row>
    <row r="58">
      <c r="A58" s="0" t="inlineStr">
        <is>
          <t xml:space="preserve">610-20-LE26</t>
        </is>
      </c>
      <c r="B58" s="4" t="inlineStr">
        <is>
          <t xml:space="preserve">Proyecto de Automatización y uso de Inteligencia Artificial en los modelos de Proyección de Demanda</t>
        </is>
      </c>
      <c r="C58" s="0" t="inlineStr">
        <is>
          <t xml:space="preserve">Publicada</t>
        </is>
      </c>
      <c r="D58" s="0" t="inlineStr">
        <is>
          <t xml:space="preserve">Comisión Nacional de Energía</t>
        </is>
      </c>
      <c r="E58" s="0" t="inlineStr">
        <is>
          <t xml:space="preserve">Comisión Nacional de Energía</t>
        </is>
      </c>
      <c r="F58" s="0" t="inlineStr">
        <is>
          <t xml:space="preserve">Región Metropolitana de Santiago</t>
        </is>
      </c>
      <c r="G58" s="0" t="inlineStr">
        <is>
          <t xml:space="preserve">Santiago Centro</t>
        </is>
      </c>
      <c r="H58" s="2">
        <v>46309.432894</v>
      </c>
      <c r="I58" s="2">
        <v>46321.708333</v>
      </c>
      <c r="J58" s="0">
        <v>8</v>
      </c>
      <c r="K58" s="3">
        <v>20467000.0</v>
      </c>
      <c r="L58" s="0" t="inlineStr">
        <is>
          <t xml:space="preserve">CLP</t>
        </is>
      </c>
      <c r="M58" s="0" t="inlineStr">
        <is>
          <t xml:space="preserve">LE</t>
        </is>
      </c>
      <c r="N58" s="4" t="inlineStr">
        <is>
          <t xml:space="preserve">Servicios basados en ingeniería, ciencias sociales y tecnología de la información / Servicios profesionales de ingeniería / Ingeniería eléctrica y electrónica</t>
        </is>
      </c>
      <c r="O58" s="4" t="inlineStr">
        <is>
          <t xml:space="preserve">1 Unidad · Ingeniería eléctrica</t>
        </is>
      </c>
      <c r="P58" s="2"/>
      <c r="Q58" s="2"/>
      <c r="R58" s="0" t="inlineStr">
        <is>
          <t xml:space="preserve">180 días</t>
        </is>
      </c>
      <c r="S58" s="0" t="inlineStr">
        <is>
          <t xml:space="preserve">No</t>
        </is>
      </c>
      <c r="T58" s="4" t="inlineStr">
        <is>
          <t xml:space="preserve">De acuerdo a lo establecido en Bases de Licitación adjuntas.</t>
        </is>
      </c>
      <c r="U58" s="0" t="inlineStr">
        <is>
          <t xml:space="preserve">Martín Osorio Campusano</t>
        </is>
      </c>
      <c r="V58" s="4" t="inlineStr">
        <is>
          <t xml:space="preserve">Sistematizar con inteligencia artificial, la información y datos disponibles de demanda horaria, para tener la modelación para el año inicial con distintos niveles de desagregación y agrupación. En base a lo anterior, construir modelos de proyección de demanda que logren obtener resultados que minimicen errores, permitan trabajar los datos de manera simple y sean dinámicos para poder adecuarse a las posibles nuevas variables que vayan explicando el comportamiento de la demanda eléctrica.</t>
        </is>
      </c>
      <c r="W58" s="5" t="str">
        <f>HYPERLINK("https://www.mercadopublico.cl/Procurement/Modules/Attachment/ViewAttachment.aspx?enc=hPf%2fmxzcFjwmh613v4ar7lJssk4TzLszWic8Zw0K00gVeqKwqmYYFvS%2fExnb7FTBmPfBJ%2b6JjGr2rPDdbJCFL25yd%2b4faMBg5M8vIp9RuUTUSuj03C5n%2fIJlYaNNKT0DWbtuEgPY4swI231DDwiQFE3b3sNgmfSdcHwKq%2b4pDxtiVLzCkett%2ffF13dAqSihVIitCsZlfGkdZ%2fu%2fUgufgfahXUbKefVPhgcxHHIbWvJZ04NCwfScixDEacLyUqW%2f77pajIq8xUEPctjRBOI6ReRNXzboGuCnsKW2kF5i4EWWExLfFBnaGOvW%2fX0Kd%2bRlC","descargar bases")</f>
      </c>
    </row>
    <row r="59">
      <c r="A59" s="0" t="inlineStr">
        <is>
          <t xml:space="preserve">799595-5-LP26</t>
        </is>
      </c>
      <c r="B59" s="4" t="inlineStr">
        <is>
          <t xml:space="preserve">Servicio de Cloud Computing MINDEP</t>
        </is>
      </c>
      <c r="C59" s="0" t="inlineStr">
        <is>
          <t xml:space="preserve">Publicada</t>
        </is>
      </c>
      <c r="D59" s="0" t="inlineStr">
        <is>
          <t xml:space="preserve">SUBSECRETARIA DEL DEPORTE</t>
        </is>
      </c>
      <c r="E59" s="0" t="inlineStr">
        <is>
          <t xml:space="preserve">Subsecretaría del Deporte</t>
        </is>
      </c>
      <c r="F59" s="0" t="inlineStr">
        <is>
          <t xml:space="preserve">Región Metropolitana de Santiago</t>
        </is>
      </c>
      <c r="G59" s="0" t="inlineStr">
        <is>
          <t xml:space="preserve">Providencia</t>
        </is>
      </c>
      <c r="H59" s="2">
        <v>46301.788206</v>
      </c>
      <c r="I59" s="2">
        <v>46321.708333</v>
      </c>
      <c r="J59" s="0">
        <v>8</v>
      </c>
      <c r="K59" s="3">
        <v>106618.0</v>
      </c>
      <c r="L59" s="0" t="inlineStr">
        <is>
          <t xml:space="preserve">USD</t>
        </is>
      </c>
      <c r="M59" s="0" t="inlineStr">
        <is>
          <t xml:space="preserve">LP</t>
        </is>
      </c>
      <c r="N59" s="4" t="inlineStr">
        <is>
          <t xml:space="preserve">Servicios basados en ingeniería, ciencias sociales y tecnología de la información / Servicios informáticos / Servicios de datos</t>
        </is>
      </c>
      <c r="O59" s="4" t="inlineStr">
        <is>
          <t xml:space="preserve">1 Unidad · Centro de servicios de datos</t>
        </is>
      </c>
      <c r="P59" s="2"/>
      <c r="Q59" s="2"/>
      <c r="R59" s="0" t="inlineStr">
        <is>
          <t xml:space="preserve">36 meses</t>
        </is>
      </c>
      <c r="S59" s="0" t="inlineStr">
        <is>
          <t xml:space="preserve">No</t>
        </is>
      </c>
      <c r="T59" s="4"/>
      <c r="U59" s="0" t="inlineStr">
        <is>
          <t xml:space="preserve">Ignacio Sáez</t>
        </is>
      </c>
      <c r="V59" s="4" t="inlineStr">
        <is>
          <t xml:space="preserve">Servicio de Cloud Computing y Servicios Asociados para la Subsecretaría del Deporte</t>
        </is>
      </c>
      <c r="W59" s="5" t="str">
        <f>HYPERLINK("https://www.mercadopublico.cl/Procurement/Modules/Attachment/ViewAttachment.aspx?enc=v3WvPW3isLHWjIZBzRW326XXdRJO0F32MqbKLFCWnBeouLfdSKQpX90xyj4iPBUeNNMbqXpdjQ%2bQn9PXfB0%2b%2fDoXosDN3babUfUtOY%2f8OGoiVFV4S3jHM8W%2bVzbxATaQJErUR0botQ71fqE%2fubnU%2fcEnWeecTRf7kG0%2fBqjMi85VUwuFFsgBNwZM3gamGk2KyJqBmHlaZdBjgtBCVemKUo4Q8gLXTvgcvQocOInhXUgGGP9xo%2fbhrYZL%2bqDz8Nhhsisco9ou%2fMM4bBgPDJSLIVeuE7aUsFhtqlXP76ygs1OVaK1gp%2boS0VIRt1iX64d2","descargar bases")</f>
      </c>
    </row>
    <row r="60">
      <c r="A60" s="0" t="inlineStr">
        <is>
          <t xml:space="preserve">847-59-L126</t>
        </is>
      </c>
      <c r="B60" s="4" t="inlineStr">
        <is>
          <t xml:space="preserve">PLANI - II Adquisición de Equipos Informáticos para J.I. Santa Julia_SC 61362</t>
        </is>
      </c>
      <c r="C60" s="0" t="inlineStr">
        <is>
          <t xml:space="preserve">Publicada</t>
        </is>
      </c>
      <c r="D60" s="0" t="inlineStr">
        <is>
          <t xml:space="preserve">JUNTA NACIONAL DE JARDINES         INFANTILES</t>
        </is>
      </c>
      <c r="E60" s="0" t="inlineStr">
        <is>
          <t xml:space="preserve">Junji - V Región</t>
        </is>
      </c>
      <c r="F60" s="0" t="inlineStr">
        <is>
          <t xml:space="preserve">Región de Valparaíso </t>
        </is>
      </c>
      <c r="G60" s="0" t="inlineStr">
        <is>
          <t xml:space="preserve">Viña del Mar</t>
        </is>
      </c>
      <c r="H60" s="2">
        <v>46311.481481</v>
      </c>
      <c r="I60" s="2">
        <v>46321.75</v>
      </c>
      <c r="J60" s="0">
        <v>8</v>
      </c>
      <c r="K60" s="3">
        <v>3886503.0</v>
      </c>
      <c r="L60" s="0" t="inlineStr">
        <is>
          <t xml:space="preserve">CLP</t>
        </is>
      </c>
      <c r="M60" s="0" t="inlineStr">
        <is>
          <t xml:space="preserve">L1</t>
        </is>
      </c>
      <c r="N60" s="4" t="inlineStr">
        <is>
          <t xml:space="preserve">Equipos y suministros de imprenta, fotográficos y audiovisuales / Equipos de composición y presentación audiovisual / Proyectores y suministros, Tecnologías de la información, telecomunicaciones y radiodifusión / Equipos informáticos y accesorios / Computadores</t>
        </is>
      </c>
      <c r="O60" s="4" t="inlineStr">
        <is>
          <t xml:space="preserve">4 Unidad · Notebook, laptop o computador portátil excepto Tablet PC · 2 Unidad · Proyectores de diapositivas</t>
        </is>
      </c>
      <c r="P60" s="2"/>
      <c r="Q60" s="2"/>
      <c r="R60" s="0"/>
      <c r="S60" s="0" t="inlineStr">
        <is>
          <t xml:space="preserve">No</t>
        </is>
      </c>
      <c r="T60" s="4"/>
      <c r="U60" s="0"/>
      <c r="V60" s="4" t="inlineStr">
        <is>
          <t xml:space="preserve">Según resolución exenta N°1117 de fecha 15 de noviembre de 2026</t>
        </is>
      </c>
      <c r="W60" s="5" t="str">
        <f>HYPERLINK("https://www.mercadopublico.cl/Procurement/Modules/Attachment/ViewAttachment.aspx?enc=iC3Zg9ZmucO0Ls8dfJdvdDqFGO7SuID8bnDd8UU06osAu9PKqVwQcIeIRCsaD8wOAiXWCmBaAqe1m6CtZagBpQsch%2bfA72SfeUdydmiMne6HGL9IZlHm5tIfd8%2f%2fxoL16U8k5kn9puX5I58rxpNRd6cQ4Qwubq%2batLBHh4Zth7OTTSch%2bfUI9vuqE50BxeYPND4o4lt6Jd0dt%2fHXYgjyCOVjufYwJHpb50GzU5EWaq5GFr3LcUBHs6RufC%2f5BfRaXgXxVaNyh0u5EP0ZVrLkzntcdQ7xfeHl6i5u1gajsfPKCDmMXNjZjcE0s6%2bCUuDE","descargar bases")</f>
      </c>
    </row>
    <row r="61">
      <c r="A61" s="0" t="inlineStr">
        <is>
          <t xml:space="preserve">2440-63-LE26</t>
        </is>
      </c>
      <c r="B61" s="4" t="inlineStr">
        <is>
          <t xml:space="preserve">Habilitación y Adquisición de Equipo Informático para la Instalación conexión y Administración de la RED de datos e Iluminación WIFI para el Establecimiento Educacional Instituto Ingles de Curicó</t>
        </is>
      </c>
      <c r="C61" s="0" t="inlineStr">
        <is>
          <t xml:space="preserve">Publicada</t>
        </is>
      </c>
      <c r="D61" s="0" t="inlineStr">
        <is>
          <t xml:space="preserve">I MUNICIPALIDAD DE CURICO</t>
        </is>
      </c>
      <c r="E61" s="0" t="inlineStr">
        <is>
          <t xml:space="preserve">Municipalidad de Curicó - Educación - Adquisiciones</t>
        </is>
      </c>
      <c r="F61" s="0" t="inlineStr">
        <is>
          <t xml:space="preserve">Región del Maule </t>
        </is>
      </c>
      <c r="G61" s="0"/>
      <c r="H61" s="2">
        <v>46311.545718</v>
      </c>
      <c r="I61" s="2">
        <v>46321.776389</v>
      </c>
      <c r="J61" s="0">
        <v>8</v>
      </c>
      <c r="K61" s="3"/>
      <c r="L61" s="0" t="inlineStr">
        <is>
          <t xml:space="preserve">CLP</t>
        </is>
      </c>
      <c r="M61" s="0" t="inlineStr">
        <is>
          <t xml:space="preserve">LE</t>
        </is>
      </c>
      <c r="N61" s="4" t="inlineStr">
        <is>
          <t xml:space="preserve">Tecnologías de la información, telecomunicaciones y radiodifusión / Equipos, plataformas y accesorios de redes multimedia, voz y datos / Equipos de servicio de red</t>
        </is>
      </c>
      <c r="O61" s="4" t="inlineStr">
        <is>
          <t xml:space="preserve">1 Unidad · Equipo de red de video</t>
        </is>
      </c>
      <c r="P61" s="2"/>
      <c r="Q61" s="2"/>
      <c r="R61" s="0"/>
      <c r="S61" s="0" t="inlineStr">
        <is>
          <t xml:space="preserve">No</t>
        </is>
      </c>
      <c r="T61" s="4"/>
      <c r="U61" s="0" t="inlineStr">
        <is>
          <t xml:space="preserve">Gonzalo Pino Muñoz</t>
        </is>
      </c>
      <c r="V61" s="4" t="inlineStr">
        <is>
          <t xml:space="preserve">El Departamento de Administración de Educación Municipal de Curicó requiere  contratar Habilitacion y Adquisición de Equipo Informático para la Instalación, conexión y Administración de la RED de datos e Iluminación WIFI para el Establecimiento Educacional Instituto Ingles de Curicó</t>
        </is>
      </c>
      <c r="W61" s="5" t="str">
        <f>HYPERLINK("https://www.mercadopublico.cl/Procurement/Modules/Attachment/ViewAttachment.aspx?enc=s%2b29yc8Fqr78RASS%2bvYSgP%2bjC8T7S1dFD%2bDW6WZelD69yqlUyWJV6i%2fhyTkoCi%2bEr8veMvWOqtobQDyG3EobQfvkNEWxyZgjUWNMrdTxiNl7KKKmNBeoVsG368oFB%2b6qjw4h1%2fqZ6Vt82wyOHXIDEKZYxIuC7WkT5Jd2F%2fkwtkOBRl1BP9pREWA1knp%2fI2DcF1li5MHRrqEwQIli7S3iDT7ZP0N31NxKBEm9Xx00bY%2fLCljwkalO4EV%2bgegixq7XBWuUxk9OQOmFQoRJgAwrMaKMvxUbTZdFR3yxGvhQnU5fNnfxiIHuzlFU4fhHdIfU","descargar bases")</f>
      </c>
    </row>
    <row r="62">
      <c r="A62" s="0" t="inlineStr">
        <is>
          <t xml:space="preserve">434-110-LP26</t>
        </is>
      </c>
      <c r="B62" s="4" t="inlineStr">
        <is>
          <t xml:space="preserve">SISTEMA DE GESTIÓN DOCUMENTAL SEGÚN LEY N°21.180</t>
        </is>
      </c>
      <c r="C62" s="0" t="inlineStr">
        <is>
          <t xml:space="preserve">Publicada</t>
        </is>
      </c>
      <c r="D62" s="0" t="inlineStr">
        <is>
          <t xml:space="preserve">I MUNICIPALIDAD DE CAUQUENES</t>
        </is>
      </c>
      <c r="E62" s="0" t="inlineStr">
        <is>
          <t xml:space="preserve">Adquisiciones</t>
        </is>
      </c>
      <c r="F62" s="0" t="inlineStr">
        <is>
          <t xml:space="preserve">Región del Maule </t>
        </is>
      </c>
      <c r="G62" s="0" t="inlineStr">
        <is>
          <t xml:space="preserve">Cauquenes</t>
        </is>
      </c>
      <c r="H62" s="2">
        <v>46302.681944</v>
      </c>
      <c r="I62" s="2">
        <v>46322.375</v>
      </c>
      <c r="J62" s="0">
        <v>9</v>
      </c>
      <c r="K62" s="3">
        <v>75000000.0</v>
      </c>
      <c r="L62" s="0" t="inlineStr">
        <is>
          <t xml:space="preserve">CLP</t>
        </is>
      </c>
      <c r="M62" s="0" t="inlineStr">
        <is>
          <t xml:space="preserve">LP</t>
        </is>
      </c>
      <c r="N62" s="4" t="inlineStr">
        <is>
          <t xml:space="preserve">Artículos para estructuras, obras y construcciones / Construcciones permanentes / Construcciones para educación e investigación</t>
        </is>
      </c>
      <c r="O62" s="4" t="inlineStr">
        <is>
          <t xml:space="preserve">1 Unidad · Servicios de investigación o medición · 1 Unidad · Servicios de investigación o medición</t>
        </is>
      </c>
      <c r="P62" s="2"/>
      <c r="Q62" s="2"/>
      <c r="R62" s="0" t="inlineStr">
        <is>
          <t xml:space="preserve">36 meses</t>
        </is>
      </c>
      <c r="S62" s="0" t="inlineStr">
        <is>
          <t xml:space="preserve">No</t>
        </is>
      </c>
      <c r="T62" s="4"/>
      <c r="U62" s="0" t="inlineStr">
        <is>
          <t xml:space="preserve">CHRISTIAN AGUILERA LETELIER</t>
        </is>
      </c>
      <c r="V62" s="4" t="inlineStr">
        <is>
          <t xml:space="preserve">TENER UN SISTEMA PARA ACOMPAÑAMIENTO EN LA IMPLEMENTACIÓN DE LA LEY DE TRANSFORMACIÓN DIGITAL DEL ESTADO.</t>
        </is>
      </c>
      <c r="W62" s="5" t="str">
        <f>HYPERLINK("https://www.mercadopublico.cl/Procurement/Modules/Attachment/ViewAttachment.aspx?enc=zpAtFXnH4T1xiW%2bbqiPZsTQo%2b%2fi061wPw%2bJuuyBZKsz8K%2burulh%2bfIyjabOF0fGH5ry08EapMKbkrWQiR6cs3bsvkMBMpcmp8kYpNlLic3dDVqtGo8GSUKZEc%2bX5hOBec6VAALChq8xhJf0Y0R1sc4mNigtp1YPBiQMTyD4L5xqTEnXQT0F845YhopiGHOGWWH1KLM10wq1t845CrNCu7qonAvfKO4MUmbP6R%2bGi3S1QVHtM1NmpM%2frOOaYK%2bmVW4km15WTOReINu6Uex2S6W5lCRMmcAGvk4IxQqqI8%2bkNUYCO%2bp4AA9EQN3dwDJ0uA","descargar bases")</f>
      </c>
    </row>
    <row r="63">
      <c r="A63" s="0" t="inlineStr">
        <is>
          <t xml:space="preserve">2308-90-LE26</t>
        </is>
      </c>
      <c r="B63" s="4" t="inlineStr">
        <is>
          <t xml:space="preserve">REPARACIÓN MODERNIZACIÓN PUESTA EN MARCHA Y CERTIFICACIÓN DEL ASCENSOR DEL EDIFICIO CONSISTORIAL OSORNO</t>
        </is>
      </c>
      <c r="C63" s="0" t="inlineStr">
        <is>
          <t xml:space="preserve">Publicada</t>
        </is>
      </c>
      <c r="D63" s="0" t="inlineStr">
        <is>
          <t xml:space="preserve">I MUNICIPALIDAD DE OSORNO</t>
        </is>
      </c>
      <c r="E63" s="0" t="inlineStr">
        <is>
          <t xml:space="preserve">SECRETARIA DE PLANIFICACION</t>
        </is>
      </c>
      <c r="F63" s="0" t="inlineStr">
        <is>
          <t xml:space="preserve">Región de los Lagos </t>
        </is>
      </c>
      <c r="G63" s="0" t="inlineStr">
        <is>
          <t xml:space="preserve">Osorno</t>
        </is>
      </c>
      <c r="H63" s="2">
        <v>46303.685648</v>
      </c>
      <c r="I63" s="2">
        <v>46322.416667</v>
      </c>
      <c r="J63" s="0">
        <v>9</v>
      </c>
      <c r="K63" s="3"/>
      <c r="L63" s="0" t="inlineStr">
        <is>
          <t xml:space="preserve">CLP</t>
        </is>
      </c>
      <c r="M63" s="0" t="inlineStr">
        <is>
          <t xml:space="preserve">LE</t>
        </is>
      </c>
      <c r="N63" s="4" t="inlineStr">
        <is>
          <t xml:space="preserve">Servicios de construcción y mantenimiento / Servicios de atención, mantenimiento y reparaciones de edificios / Servicios de apoyo para la construcción</t>
        </is>
      </c>
      <c r="O63" s="4" t="inlineStr">
        <is>
          <t xml:space="preserve">1 Unidad · Servicios de mantenimiento de ascensores</t>
        </is>
      </c>
      <c r="P63" s="2"/>
      <c r="Q63" s="2"/>
      <c r="R63" s="0"/>
      <c r="S63" s="0" t="inlineStr">
        <is>
          <t xml:space="preserve">No</t>
        </is>
      </c>
      <c r="T63" s="4"/>
      <c r="U63" s="0" t="inlineStr">
        <is>
          <t xml:space="preserve">I.MUNICIPALIDAD DE OSORNO</t>
        </is>
      </c>
      <c r="V63" s="4" t="inlineStr">
        <is>
          <t xml:space="preserve">La iniciativa tiene por objeto la contratación de un servicio técnico especializado para ejecutar las obras de reparación, pruebas, puesta en marcha y certificación del sistema de tracción y componentes críticos de Ascensor del Edificio Consistorial, garantizando la total seguridad y continuidad operativa del edificio., el cual se deberá ejecutar conforme a los requerimientos establecidos en las presentes bases administrativas y bases técnicas adjuntas.</t>
        </is>
      </c>
      <c r="W63" s="5" t="str">
        <f>HYPERLINK("https://www.mercadopublico.cl/Procurement/Modules/Attachment/ViewAttachment.aspx?enc=oGzyxlePLnItT9iw9Dj4yxpFWvGWCqTn6GDrTCi3boYdaBUlvcNR1YIQkLLr4ZQ5KyCjv4VaO2GL7K5GmgDJGED0zRBqVbaU%2bEJfUiFpVVZvr%2bdH1pEolCrNZqMiZ8VFp0Bzx4qxKeL%2bQB50em%2b6ZxjZ%2baF4bo4PkVjZnkX7%2bgn27XputRFwc6XPs6qQZuhRQqmg3MAuC3KDKEP1bPOzuQxeAczpjUQfsfoTnaMiV%2fdmIIb12SAzJoreqYTmRRbNetEYn1AxPyHL3AKsZF%2bFM1wof4ecqhz%2bWah2B9EHc7ZDtdsQK0Re5W3JmZri6vK5","descargar bases")</f>
      </c>
    </row>
    <row r="64">
      <c r="A64" s="0" t="inlineStr">
        <is>
          <t xml:space="preserve">1514-113-LE26</t>
        </is>
      </c>
      <c r="B64" s="4" t="inlineStr">
        <is>
          <t xml:space="preserve">Convenio de Sistema de Gestión de Calidad en Salud GCS bajo modalidad Cloud</t>
        </is>
      </c>
      <c r="C64" s="0" t="inlineStr">
        <is>
          <t xml:space="preserve">Publicada</t>
        </is>
      </c>
      <c r="D64" s="0" t="inlineStr">
        <is>
          <t xml:space="preserve">SERVICIO DE SALUD CHILOE</t>
        </is>
      </c>
      <c r="E64" s="0" t="inlineStr">
        <is>
          <t xml:space="preserve">Hospital de Castro</t>
        </is>
      </c>
      <c r="F64" s="0" t="inlineStr">
        <is>
          <t xml:space="preserve">Región de los Lagos </t>
        </is>
      </c>
      <c r="G64" s="0" t="inlineStr">
        <is>
          <t xml:space="preserve">Ancud</t>
        </is>
      </c>
      <c r="H64" s="2">
        <v>46310.637083</v>
      </c>
      <c r="I64" s="2">
        <v>46322.625</v>
      </c>
      <c r="J64" s="0">
        <v>9</v>
      </c>
      <c r="K64" s="3"/>
      <c r="L64" s="0" t="inlineStr">
        <is>
          <t xml:space="preserve">CLP</t>
        </is>
      </c>
      <c r="M64" s="0" t="inlineStr">
        <is>
          <t xml:space="preserve">LE</t>
        </is>
      </c>
      <c r="N64" s="4" t="inlineStr">
        <is>
          <t xml:space="preserve">Tecnologías de la información, telecomunicaciones y radiodifusión / Software / Programas de desarrollo</t>
        </is>
      </c>
      <c r="O64" s="4" t="inlineStr">
        <is>
          <t xml:space="preserve">36 Mes · Programas de gestión de configuración</t>
        </is>
      </c>
      <c r="P64" s="2"/>
      <c r="Q64" s="2"/>
      <c r="R64" s="0" t="inlineStr">
        <is>
          <t xml:space="preserve">36 meses</t>
        </is>
      </c>
      <c r="S64" s="0" t="inlineStr">
        <is>
          <t xml:space="preserve">No</t>
        </is>
      </c>
      <c r="T64" s="4" t="inlineStr">
        <is>
          <t xml:space="preserve">DE ACUERDO A BASES ADMINISTRATIVAS</t>
        </is>
      </c>
      <c r="U64" s="0" t="inlineStr">
        <is>
          <t xml:space="preserve">Alex Gomez De La Torre</t>
        </is>
      </c>
      <c r="V64" s="4" t="inlineStr">
        <is>
          <t xml:space="preserve">Hospital de Castro requiere realizar Licitación Pública para establecer dicho Convenio de Sistema de Gestión de Calidad en Salud (GCS) bajo modalidad Cloud y con ello permitir el normal funcionamiento del Hospital</t>
        </is>
      </c>
      <c r="W64" s="5" t="str">
        <f>HYPERLINK("https://www.mercadopublico.cl/Procurement/Modules/Attachment/ViewAttachment.aspx?enc=t6hiiZIMH9RqHvM3BVRIdqx3U6Iart4OV%2foUyTkKroYxLmp0JFEJJniqjVgDYsUGhUA6eGbJqUIbR%2bcvsNk8XPP7coZSZm9nWIztrlrONzr38JiY7SxEjUm4zOzmATUWoBVxF2aXuNEOyXYSz9T0WIBNJng%2bymI23lUKFFXYAYQCymA6LI0jD%2bLy%2f9yYQiM0kaoZ3HIwrNI344VblyEK5UXSmFzluptSExEYxhAyiWKA39CLQNABpbHKY%2brL6kqTTtx6pI5tI2k77fHVLlfe5KwfnwgpPyQd7lagJAlTmIQjB714qSkr2jTTWJFQ%2fbkt","descargar bases")</f>
      </c>
    </row>
    <row r="65">
      <c r="A65" s="0" t="inlineStr">
        <is>
          <t xml:space="preserve">2667-71-LR26</t>
        </is>
      </c>
      <c r="B65" s="4" t="inlineStr">
        <is>
          <t xml:space="preserve">ARRIENDO SOPORTE Y MANTENCIÓN DE CENTRAL TELEFONICA IP TELEFONOS IP Y PLATAFORMA DE CONTACT CENTER</t>
        </is>
      </c>
      <c r="C65" s="0" t="inlineStr">
        <is>
          <t xml:space="preserve">Publicada</t>
        </is>
      </c>
      <c r="D65" s="0" t="inlineStr">
        <is>
          <t xml:space="preserve">I MUNICIPALIDAD DE VITACURA</t>
        </is>
      </c>
      <c r="E65" s="0" t="inlineStr">
        <is>
          <t xml:space="preserve">SECPLA</t>
        </is>
      </c>
      <c r="F65" s="0" t="inlineStr">
        <is>
          <t xml:space="preserve">Región Metropolitana de Santiago</t>
        </is>
      </c>
      <c r="G65" s="0" t="inlineStr">
        <is>
          <t xml:space="preserve">Vitacura</t>
        </is>
      </c>
      <c r="H65" s="2">
        <v>46282.543056</v>
      </c>
      <c r="I65" s="2">
        <v>46322.625</v>
      </c>
      <c r="J65" s="0">
        <v>9</v>
      </c>
      <c r="K65" s="3"/>
      <c r="L65" s="0" t="inlineStr">
        <is>
          <t xml:space="preserve">CLF</t>
        </is>
      </c>
      <c r="M65" s="0" t="inlineStr">
        <is>
          <t xml:space="preserve">LR</t>
        </is>
      </c>
      <c r="N65" s="4" t="inlineStr">
        <is>
          <t xml:space="preserve">Equipos y suministros de defensa, orden público, protección y seguridad / Seguridad, vigilancia y detección / Equipo de vigilancia y detección</t>
        </is>
      </c>
      <c r="O65" s="4" t="inlineStr">
        <is>
          <t xml:space="preserve">1 Global · Sistemas de alarma</t>
        </is>
      </c>
      <c r="P65" s="2"/>
      <c r="Q65" s="2"/>
      <c r="R65" s="0" t="inlineStr">
        <is>
          <t xml:space="preserve">48 meses</t>
        </is>
      </c>
      <c r="S65" s="0" t="inlineStr">
        <is>
          <t xml:space="preserve">No</t>
        </is>
      </c>
      <c r="T65" s="4"/>
      <c r="U65" s="0" t="inlineStr">
        <is>
          <t xml:space="preserve">Gonzalo Fuentes Osses</t>
        </is>
      </c>
      <c r="V65" s="4" t="inlineStr">
        <is>
          <t xml:space="preserve">La presente licitación tiene por objeto dar a conocer los requerimientos administrativos y técnicos para la renovación y modernización del servicio telefónico de la Municipalidad de Vitacura. Para ello, se contempla la contratación, bajo modalidad de arriendo, de una Central Telefónica IP, equipos telefónicos y una plataforma de contact center para todas sus dependencias.
El servicio deberá incluir la instalación, puesta en marcha, soporte y mantención de la solución, por un período de 48 meses (4 años), de acuerdo con lo establecido en las presentes Bases Técnicas (BT), Bases Administrativas Especiales (BAE) y demás documentos que forman parte del presente proceso licitatorio.</t>
        </is>
      </c>
      <c r="W65" s="5" t="str">
        <f>HYPERLINK("https://www.mercadopublico.cl/Procurement/Modules/Attachment/ViewAttachment.aspx?enc=IfB9XhrCqPOU5DUO5akPwqwLDURcFhx0%2fPCid5NMsrfFa2Dfc1xkoWKzpK4ogqpJbwBLIaYKQP4phmE08V2l5T4Uj2fprwKLAIWdtWhKbHLWx5T2aC55Vy92rAy51CinYOwNv1UjZ%2bdorfNfsvafpgeEaca4R3jFU8UOShiJ629oqxoi7Rlpb7AsX1QqaCkCtigzP4yCKlOae7E7m4ss%2fln9Jwe2CRNm9KqEXmPmnfz4PEiiVNq9LKmsfHUpnUpKGQYZla2a65yZt0Nts%2bZDXR84xgqPlgmRxoSWDw7acjTYqswkhWd%2f910puCvY4t4X","descargar bases")</f>
      </c>
    </row>
    <row r="66">
      <c r="A66" s="0" t="inlineStr">
        <is>
          <t xml:space="preserve">622-64-L126</t>
        </is>
      </c>
      <c r="B66" s="4" t="inlineStr">
        <is>
          <t xml:space="preserve">CONTRATACIÓN DEL CURSO INTELIGENCIA ARTIFICIAL APLICADA A LA GESTIÓN GREMIAL Y LA FUNCIÓN PÚBLICA</t>
        </is>
      </c>
      <c r="C66" s="0" t="inlineStr">
        <is>
          <t xml:space="preserve">Publicada</t>
        </is>
      </c>
      <c r="D66" s="0" t="inlineStr">
        <is>
          <t xml:space="preserve">TESORERIA GENERAL DE LA REPUBLICA</t>
        </is>
      </c>
      <c r="E66" s="0" t="inlineStr">
        <is>
          <t xml:space="preserve">Tesorería General de la República</t>
        </is>
      </c>
      <c r="F66" s="0" t="inlineStr">
        <is>
          <t xml:space="preserve">Región Metropolitana de Santiago</t>
        </is>
      </c>
      <c r="G66" s="0" t="inlineStr">
        <is>
          <t xml:space="preserve">Ñuñoa</t>
        </is>
      </c>
      <c r="H66" s="2">
        <v>46304.640752</v>
      </c>
      <c r="I66" s="2">
        <v>46322.625</v>
      </c>
      <c r="J66" s="0">
        <v>9</v>
      </c>
      <c r="K66" s="3">
        <v>5000000.0</v>
      </c>
      <c r="L66" s="0" t="inlineStr">
        <is>
          <t xml:space="preserve">CLP</t>
        </is>
      </c>
      <c r="M66" s="0" t="inlineStr">
        <is>
          <t xml:space="preserve">L1</t>
        </is>
      </c>
      <c r="N66" s="4" t="inlineStr">
        <is>
          <t xml:space="preserve">Educación, formación, entrenamiento y capacitación / Sistemas educativos complementarios / Educación de adultos</t>
        </is>
      </c>
      <c r="O66" s="4" t="inlineStr">
        <is>
          <t xml:space="preserve">1 Unidad · Capacitación a empleados</t>
        </is>
      </c>
      <c r="P66" s="2"/>
      <c r="Q66" s="2"/>
      <c r="R66" s="0"/>
      <c r="S66" s="0" t="inlineStr">
        <is>
          <t xml:space="preserve">No</t>
        </is>
      </c>
      <c r="T66" s="4"/>
      <c r="U66" s="0"/>
      <c r="V66" s="4" t="inlineStr">
        <is>
          <t xml:space="preserve">Contratar a un Organismo Técnico de Capacitación (OTEC) o empresa consultora para la ejecución del curso de capacitación “Inteligencia Artificial aplicada a la Gestión Gremial y la Función Pública”, de 16 horas cronológicas, dirigido a las y los dirigentes de la Asociación de Funcionarios de la Tesorería General de la República (AET). El propósito es capacitar a los participantes en el uso práctico de herramientas de Inteligencia Artificial (IA) generativa para optimizar la redacción de document</t>
        </is>
      </c>
      <c r="W66" s="5" t="str">
        <f>HYPERLINK("https://www.mercadopublico.cl/Procurement/Modules/Attachment/ViewAttachment.aspx?enc=Oa%2bqbOmqbeir5MkSgn0Zhsy7e6Ul38KH2x%2bSqvJB4COJLaHvi%2bIzSt32b2WGyoMooJpKyeduVTHp%2fMZkV5YGpzVACPmhPnlnQA4Kt4%2bn4e9oLP1yrhd1%2fVzqmyLORkpX9CL2hDZltg7%2fQxEE822sggFyuoagSlt33x7IxCznHmry7pvalyraNExtmgi8YJTkt3u9AY73XVqJMmtUN3%2bf%2fRCXIH7KyVgo5ySisYIcDhdLdqEn%2bjZO3TNGARmJcKTPxrsC5FCDPAINvEGirqlYLEe3EBF%2f7xvbgmz4BC65nboaOJdAR1BeQDeZnJdMP1H9","descargar bases")</f>
      </c>
    </row>
    <row r="67">
      <c r="A67" s="0" t="inlineStr">
        <is>
          <t xml:space="preserve">5360-5-LP26</t>
        </is>
      </c>
      <c r="B67" s="4" t="inlineStr">
        <is>
          <t xml:space="preserve">SERVICIOS DE ELECTRICIDAD Y DATOS UTA - ARICA</t>
        </is>
      </c>
      <c r="C67" s="0" t="inlineStr">
        <is>
          <t xml:space="preserve">Publicada</t>
        </is>
      </c>
      <c r="D67" s="0" t="inlineStr">
        <is>
          <t xml:space="preserve">UNIVERSIDAD DE TARAPACA</t>
        </is>
      </c>
      <c r="E67" s="0" t="inlineStr">
        <is>
          <t xml:space="preserve">DIRECCIÓN DE SERVICIOS Y  LOGÍSTICA</t>
        </is>
      </c>
      <c r="F67" s="0" t="inlineStr">
        <is>
          <t xml:space="preserve">Región de Arica y Parinacota</t>
        </is>
      </c>
      <c r="G67" s="0" t="inlineStr">
        <is>
          <t xml:space="preserve">Arica</t>
        </is>
      </c>
      <c r="H67" s="2">
        <v>46302.721933</v>
      </c>
      <c r="I67" s="2">
        <v>46322.666667</v>
      </c>
      <c r="J67" s="0">
        <v>9</v>
      </c>
      <c r="K67" s="3"/>
      <c r="L67" s="0" t="inlineStr">
        <is>
          <t xml:space="preserve">CLP</t>
        </is>
      </c>
      <c r="M67" s="0" t="inlineStr">
        <is>
          <t xml:space="preserve">LP</t>
        </is>
      </c>
      <c r="N67" s="4" t="inlineStr">
        <is>
          <t xml:space="preserve">Servicios de construcción y mantenimiento / Servicios de atención, mantenimiento y reparaciones de edificios / Servicios eléctricos</t>
        </is>
      </c>
      <c r="O67" s="4" t="inlineStr">
        <is>
          <t xml:space="preserve">1 Unidad · Instalación o servicio de sistemas de energía eléctrica</t>
        </is>
      </c>
      <c r="P67" s="2"/>
      <c r="Q67" s="2"/>
      <c r="R67" s="0" t="inlineStr">
        <is>
          <t xml:space="preserve">24 meses</t>
        </is>
      </c>
      <c r="S67" s="0" t="inlineStr">
        <is>
          <t xml:space="preserve">No</t>
        </is>
      </c>
      <c r="T67" s="4" t="inlineStr">
        <is>
          <t xml:space="preserve">No permite subcontratación. De acuerdo al Capítulo VIII Contrato de suministro
y servicio, párrafo 4 Cesión y subcontratación, Artículo 128 reglamento.
Subcontratación del reglamento de Ley Nº 19.886 sobre compras Públicas.</t>
        </is>
      </c>
      <c r="U67" s="0" t="inlineStr">
        <is>
          <t xml:space="preserve">Armando Villalobos</t>
        </is>
      </c>
      <c r="V67" s="4" t="inlineStr">
        <is>
          <t xml:space="preserve">Proveer el suministro servicios de electricidad y datos en dependencias de la Universidad de Tarapacá en la Comuna de Arica. La presente licitación dará origen a un contrato de servicios por un periodo de 24 meses. Con cargo al
Centro de Costo 188 Unidad de Servicios y Logística.</t>
        </is>
      </c>
      <c r="W67" s="5" t="str">
        <f>HYPERLINK("https://www.mercadopublico.cl/Procurement/Modules/Attachment/ViewAttachment.aspx?enc=9M2PlTHeE1J9zuXnjKF2Zit0omla77Hff5NX9u%2fQE8GxtRcUkSalHWyg2kLetd%2bJjVYnZud62sEiO3bwh6lQPz6tD212heHYjKpKaK1uxvFzPrdpdYyoJrrSm%2bOeDJaYiXg%2b%2bZt1AfuF9KtdB%2bSqiieynytGlFD1QaGWA8%2fxL070ufya5kRGd5boLcsYWBizm2Wde8Fstyqj3zGUjgn9nGy3%2fgUMaF2oRLhAyhtkYh8BJ7Sft1MhLXaJGIKF4qDiluAug5Sb4NBTYqx%2fHaOZSz2h%2bD1i02ei0v9ICO9IbaTnGNiUewj83KERIq1yB21y","descargar bases")</f>
      </c>
    </row>
    <row r="68">
      <c r="A68" s="0" t="inlineStr">
        <is>
          <t xml:space="preserve">2981-287-LP26</t>
        </is>
      </c>
      <c r="B68" s="4" t="inlineStr">
        <is>
          <t xml:space="preserve">CIBERSEGURIDAD- CONSULTORIA</t>
        </is>
      </c>
      <c r="C68" s="0" t="inlineStr">
        <is>
          <t xml:space="preserve">Publicada</t>
        </is>
      </c>
      <c r="D68" s="0" t="inlineStr">
        <is>
          <t xml:space="preserve">POLICIA DE INVESTIGACIONES DE CHILE</t>
        </is>
      </c>
      <c r="E68" s="0" t="inlineStr">
        <is>
          <t xml:space="preserve">DEPARTAMENTO ADMINISTRATIVO</t>
        </is>
      </c>
      <c r="F68" s="0" t="inlineStr">
        <is>
          <t xml:space="preserve">Región Metropolitana de Santiago</t>
        </is>
      </c>
      <c r="G68" s="0" t="inlineStr">
        <is>
          <t xml:space="preserve">Santiago Centro</t>
        </is>
      </c>
      <c r="H68" s="2">
        <v>46303.658333</v>
      </c>
      <c r="I68" s="2">
        <v>46323.625</v>
      </c>
      <c r="J68" s="0">
        <v>10</v>
      </c>
      <c r="K68" s="3">
        <v>80000000.0</v>
      </c>
      <c r="L68" s="0" t="inlineStr">
        <is>
          <t xml:space="preserve">CLP</t>
        </is>
      </c>
      <c r="M68" s="0" t="inlineStr">
        <is>
          <t xml:space="preserve">LP</t>
        </is>
      </c>
      <c r="N68" s="4" t="inlineStr">
        <is>
          <t xml:space="preserve">Servicios profesionales, administrativos y consultorías de gestión empresarial / Consultorías o asesorías en gestión empresarial / Servicios de consultoría en gestión de empresas</t>
        </is>
      </c>
      <c r="O68" s="4" t="inlineStr">
        <is>
          <t xml:space="preserve">1 Unidad · Asesorías en gestión estratégica</t>
        </is>
      </c>
      <c r="P68" s="2"/>
      <c r="Q68" s="2"/>
      <c r="R68" s="0" t="inlineStr">
        <is>
          <t xml:space="preserve">12 meses</t>
        </is>
      </c>
      <c r="S68" s="0" t="inlineStr">
        <is>
          <t xml:space="preserve">No</t>
        </is>
      </c>
      <c r="T68" s="4" t="inlineStr">
        <is>
          <t xml:space="preserve">No permite subcontratacion, Art 53 de las bases</t>
        </is>
      </c>
      <c r="U68" s="0" t="inlineStr">
        <is>
          <t xml:space="preserve">CRISTOPHER SILVA GUZMAN</t>
        </is>
      </c>
      <c r="V68" s="4" t="inlineStr">
        <is>
          <t xml:space="preserve">SE REQUIERE CONTRATAR LOS SERVICIOS DE CONSULTORIA SEGUN BASES ADMINISTRATIVAS, TECNICAS Y ANEXOS ADJUNTOS.</t>
        </is>
      </c>
      <c r="W68" s="5" t="str">
        <f>HYPERLINK("https://www.mercadopublico.cl/Procurement/Modules/Attachment/ViewAttachment.aspx?enc=8KTX1COgxGdlS1a8l2t56U1OaEno4oHTuLtlMyDqIB7vKyAU%2fN%2f%2bhYAfMLSVbpwfmrfGToJC2Hb1BtXd2mul8OxDsD4ArNKvrTVOG6PNXL93%2fx9UnlKqZ3MkStgjm%2bnSNwWLI6CqnaP0JZLQQppIm9fNF3Hnql8g%2b%2bfbf%2bduQE7HEliuzCDmWFY0VmzJVYQawu8t1w9QtxG8OvN6zhF%2fFo3uJfbdmEBmUjfoIHZ3OB7cPovC5WmTIwtOiZ5QbDqmScbWGGBx0T0T8rZyylfj6HhL7TIwupwpgg2T%2fNdd2CS7GwTDFLQ8lar7pip32ZZK","descargar bases")</f>
      </c>
    </row>
    <row r="69">
      <c r="A69" s="0" t="inlineStr">
        <is>
          <t xml:space="preserve">622-66-LE26</t>
        </is>
      </c>
      <c r="B69" s="4" t="inlineStr">
        <is>
          <t xml:space="preserve">ADQUISICIÓN DE LICENCIAS PARA SOFTWARE DLP</t>
        </is>
      </c>
      <c r="C69" s="0" t="inlineStr">
        <is>
          <t xml:space="preserve">Publicada</t>
        </is>
      </c>
      <c r="D69" s="0" t="inlineStr">
        <is>
          <t xml:space="preserve">TESORERIA GENERAL DE LA REPUBLICA</t>
        </is>
      </c>
      <c r="E69" s="0" t="inlineStr">
        <is>
          <t xml:space="preserve">Tesorería General de la República</t>
        </is>
      </c>
      <c r="F69" s="0" t="inlineStr">
        <is>
          <t xml:space="preserve">Región Metropolitana de Santiago</t>
        </is>
      </c>
      <c r="G69" s="0" t="inlineStr">
        <is>
          <t xml:space="preserve">Santiago</t>
        </is>
      </c>
      <c r="H69" s="2">
        <v>46303.43956</v>
      </c>
      <c r="I69" s="2">
        <v>46323.625</v>
      </c>
      <c r="J69" s="0">
        <v>10</v>
      </c>
      <c r="K69" s="3">
        <v>69700000.0</v>
      </c>
      <c r="L69" s="0" t="inlineStr">
        <is>
          <t xml:space="preserve">CLP</t>
        </is>
      </c>
      <c r="M69" s="0" t="inlineStr">
        <is>
          <t xml:space="preserve">LE</t>
        </is>
      </c>
      <c r="N69" s="4" t="inlineStr">
        <is>
          <t xml:space="preserve">Tecnologías de la información, telecomunicaciones y radiodifusión / Software / Software de gestión</t>
        </is>
      </c>
      <c r="O69" s="4" t="inlineStr">
        <is>
          <t xml:space="preserve">1 Unidad · Software de gestión de licencias</t>
        </is>
      </c>
      <c r="P69" s="2"/>
      <c r="Q69" s="2"/>
      <c r="R69" s="0" t="inlineStr">
        <is>
          <t xml:space="preserve">24 meses</t>
        </is>
      </c>
      <c r="S69" s="0" t="inlineStr">
        <is>
          <t xml:space="preserve">No</t>
        </is>
      </c>
      <c r="T69" s="4" t="inlineStr">
        <is>
          <t xml:space="preserve">SUBCONTRATACIÓN.
En esta licitación pública no se permitirá la subcontratación, por lo que el oferente no podrá entregar todo o parte de la ejecución del contrato a subcontratistas, atendida la naturaleza de la contratación y la necesidad de contar con</t>
        </is>
      </c>
      <c r="U69" s="0" t="inlineStr">
        <is>
          <t xml:space="preserve">Será indicado en el contrato a suscribir.</t>
        </is>
      </c>
      <c r="V69" s="4" t="inlineStr">
        <is>
          <t xml:space="preserve">Adquisición e implementación integral de la suscripción y licenciamiento de una solución de Prevención de Pérdida de Datos en el Endpoint Endpoint Data Loss Prevention - DLP, tipo Trellix DLP Endpoint Complete o equivalente técnico, orientada a proteger la información crítica del Servicio frente a fugas accidentales o exfiltración maliciosa, para lo cual el adjudicatario contará con la información entregada en las Bases Técnicas, y respuestas a las aclaraciones, si las hubiere.</t>
        </is>
      </c>
      <c r="W69" s="5" t="str">
        <f>HYPERLINK("https://www.mercadopublico.cl/Procurement/Modules/Attachment/ViewAttachment.aspx?enc=XhDJ9C7TaGpfSWdzq9FHQiwN4nR%2f23sKCRld9y3xMP50gONph0IY1SnHN8YhGYbJ0qhDEBbLzdaEXIqwsaU3%2fo8QJy%2bCBX3aLf56YZ14hDRTediW0kkPk%2bOWAFmANiibMFB6q9HNpgXsuV7TGTEGQbGVkZtUexZUOm6Nlv8ehdK2Mrg7ndMCbeB4NJ5WG8hiFWVSwv4kfESMb4vBfo9QAIjeIKxjrw3rqHSonvWFFUdpyAgvvEgto7TqoG9lTDF7R%2b%2bMvYhmwHmeT6EBFKvGuksxvxdvhJXNRbdqwtWXErbs536ig6Zxis1WAKV1Trg%2b","descargar bases")</f>
      </c>
    </row>
    <row r="70">
      <c r="A70" s="0" t="inlineStr">
        <is>
          <t xml:space="preserve">1057049-376-LP26</t>
        </is>
      </c>
      <c r="B70" s="4" t="inlineStr">
        <is>
          <t xml:space="preserve">PROV E INSTALACIÓN DE PLATAFORMAS DE SEGURIDAD PARA SHAFTS DEL HOSPITAL CLÍNICO SAN BORJA ARRIARÁN</t>
        </is>
      </c>
      <c r="C70" s="0" t="inlineStr">
        <is>
          <t xml:space="preserve">Publicada</t>
        </is>
      </c>
      <c r="D70" s="0" t="inlineStr">
        <is>
          <t xml:space="preserve">SERV SALUD METROPOLITANO CENTRAL HOSPITAL CLINICO SAN BORJA ARRIARAN</t>
        </is>
      </c>
      <c r="E70" s="0" t="inlineStr">
        <is>
          <t xml:space="preserve">Bienes y Servicios</t>
        </is>
      </c>
      <c r="F70" s="0" t="inlineStr">
        <is>
          <t xml:space="preserve">Región Metropolitana de Santiago</t>
        </is>
      </c>
      <c r="G70" s="0" t="inlineStr">
        <is>
          <t xml:space="preserve">Santiago</t>
        </is>
      </c>
      <c r="H70" s="2">
        <v>46303.592002</v>
      </c>
      <c r="I70" s="2">
        <v>46323.645833</v>
      </c>
      <c r="J70" s="0">
        <v>10</v>
      </c>
      <c r="K70" s="3"/>
      <c r="L70" s="0" t="inlineStr">
        <is>
          <t xml:space="preserve">CLP</t>
        </is>
      </c>
      <c r="M70" s="0" t="inlineStr">
        <is>
          <t xml:space="preserve">LP</t>
        </is>
      </c>
      <c r="N70" s="4" t="inlineStr">
        <is>
          <t xml:space="preserve">Maquinaria para construcción y edificación / Maquinaria pesada de construcción / Elevadores</t>
        </is>
      </c>
      <c r="O70" s="4" t="inlineStr">
        <is>
          <t xml:space="preserve">1 Global · Plataforma elevadora</t>
        </is>
      </c>
      <c r="P70" s="2"/>
      <c r="Q70" s="2"/>
      <c r="R70" s="0"/>
      <c r="S70" s="0" t="inlineStr">
        <is>
          <t xml:space="preserve">No</t>
        </is>
      </c>
      <c r="T70" s="4"/>
      <c r="U70" s="0" t="inlineStr">
        <is>
          <t xml:space="preserve">Andres Muñoz</t>
        </is>
      </c>
      <c r="V70" s="4" t="inlineStr">
        <is>
          <t xml:space="preserve">El objetivo de la Propuesta es la contratación de PROVISIÓN E INSTALACIÓN DE PLATAFORMAS DE SEGURIDAD PARA SHAFTS DEL HOSPITAL CLÍNICO SAN BORJA ARRIARÁN, solicitados en las especificaciones técnicas, en concordancia con las Bases Administrativas, Técnicas, Formularios, aclaraciones y otros documentos que pudieran formularse en el transcurso de la licitación.
Se entenderá que todo proveedor conoce y acepta irrevocablemente el contenido de las Bases de licitación, por el solo hecho de presentar ofertas en este proceso de licitación.</t>
        </is>
      </c>
      <c r="W70" s="5" t="str">
        <f>HYPERLINK("https://www.mercadopublico.cl/Procurement/Modules/Attachment/ViewAttachment.aspx?enc=GbGcXjfWuk%2frApYRpu2OqaObvlBwqRIc6vBdR3I%2fFH8rXcDscEVB%2bUX3h2NlJz7VbSfK0pr55izUV4RsGxOdmMxZXlgQaU%2f0fdoYjBZKIzVXcxumxGVKCFaTgGzJJQoBsHTyLcvfjnxKFdPfR6%2fAfFKdWUkCkIzHWx849TRPDiRvkUjcE2LmyAL6edOHBbQonLtnNVUXMBdpBvA2%2fpJRRnLo9Ny7Wwk%2bOvFSyKL5Gf4ij75r%2fD7vP9BadbXgO3uQdqXbvY5Zdo%2fghZJw6hnk1hgOaJUaOlJalMhB%2bUmZ1aGhxXAKmFnZUblT0kxhdbuE","descargar bases")</f>
      </c>
    </row>
    <row r="71">
      <c r="A71" s="0" t="inlineStr">
        <is>
          <t xml:space="preserve">1005498-24-LP26</t>
        </is>
      </c>
      <c r="B71" s="4" t="inlineStr">
        <is>
          <t xml:space="preserve">SUSCRIPCIÓN DE LICENCIAS EN MODALIDAD CLOUD</t>
        </is>
      </c>
      <c r="C71" s="0" t="inlineStr">
        <is>
          <t xml:space="preserve">Publicada</t>
        </is>
      </c>
      <c r="D71" s="0" t="inlineStr">
        <is>
          <t xml:space="preserve">COMISION PARA EL MERCADO FINANCIERO</t>
        </is>
      </c>
      <c r="E71" s="0" t="inlineStr">
        <is>
          <t xml:space="preserve">COMISION PARA EL MERCADO FINANCIERO</t>
        </is>
      </c>
      <c r="F71" s="0" t="inlineStr">
        <is>
          <t xml:space="preserve">Región Metropolitana de Santiago</t>
        </is>
      </c>
      <c r="G71" s="0" t="inlineStr">
        <is>
          <t xml:space="preserve">Santiago Centro</t>
        </is>
      </c>
      <c r="H71" s="2">
        <v>46303.688009</v>
      </c>
      <c r="I71" s="2">
        <v>46323.666667</v>
      </c>
      <c r="J71" s="0">
        <v>10</v>
      </c>
      <c r="K71" s="3">
        <v>196000.0</v>
      </c>
      <c r="L71" s="0" t="inlineStr">
        <is>
          <t xml:space="preserve">USD</t>
        </is>
      </c>
      <c r="M71" s="0" t="inlineStr">
        <is>
          <t xml:space="preserve">LP</t>
        </is>
      </c>
      <c r="N71" s="4" t="inlineStr">
        <is>
          <t xml:space="preserve">Servicios basados en ingeniería, ciencias sociales y tecnología de la información / Servicios informáticos / Mantenimiento y soporte de software</t>
        </is>
      </c>
      <c r="O71" s="4" t="inlineStr">
        <is>
          <t xml:space="preserve">1 Global · Up grade de software</t>
        </is>
      </c>
      <c r="P71" s="2"/>
      <c r="Q71" s="2"/>
      <c r="R71" s="0" t="inlineStr">
        <is>
          <t xml:space="preserve">36 meses</t>
        </is>
      </c>
      <c r="S71" s="0" t="inlineStr">
        <is>
          <t xml:space="preserve">No</t>
        </is>
      </c>
      <c r="T71" s="4" t="inlineStr">
        <is>
          <t xml:space="preserve">No se permite según Art.13.2.2 de Bases de licitación</t>
        </is>
      </c>
      <c r="U71" s="0" t="inlineStr">
        <is>
          <t xml:space="preserve">CHRISTIAN METCALFE</t>
        </is>
      </c>
      <c r="V71" s="4" t="inlineStr">
        <is>
          <t xml:space="preserve">La CMF llama a presentar ofertas en la licitación pública para contratar la “Suscripción de Licencias en modalidad Cloud Computing SaaS con soporte local y mantención” para la CMF, de acuerdo con las características que se han definido en las presentes bases administrativas, bases técnicas y sus anexos.</t>
        </is>
      </c>
      <c r="W71" s="5" t="str">
        <f>HYPERLINK("https://www.mercadopublico.cl/Procurement/Modules/Attachment/ViewAttachment.aspx?enc=eAKL%2bZI%2b67y8iI9rFjC9kDdthlj2LeaGB%2bMsviTrjGdOct4q37SGRc%2f0KnwmrOMUcc8MSeiM4TVcKMhcaY1ue%2f6ih0cBC5X8YaZoJCdhCE7dPe9WUNWaEe5SJnYMx91xJQAzXBO8CUsw2gd5GtyJlVJPG2wXkY5RYf70c9TCW%2f6%2bC4thO06HTRo5hv559kusYBdbhfDapNcbzzE9yFPv2lXzIBByawSqJK1BTSlIbOn8yEczM0wEEkvokIbZxxeAO%2b8Px2qlije1XGMRRS%2bfmIjPEDRMkNsh6JSN1sXwyGzUFXxTwhRI%2bCVNrt9LB%2bTN","descargar bases")</f>
      </c>
    </row>
    <row r="72">
      <c r="A72" s="0" t="inlineStr">
        <is>
          <t xml:space="preserve">5512-18-LE26</t>
        </is>
      </c>
      <c r="B72" s="4" t="inlineStr">
        <is>
          <t xml:space="preserve">ADQUISICIÓN DE MINICOMPUTADORES PARA IA PROYECTO UTA 22991</t>
        </is>
      </c>
      <c r="C72" s="0" t="inlineStr">
        <is>
          <t xml:space="preserve">Publicada</t>
        </is>
      </c>
      <c r="D72" s="0" t="inlineStr">
        <is>
          <t xml:space="preserve">UNIVERSIDAD DE TARAPACA</t>
        </is>
      </c>
      <c r="E72" s="0" t="inlineStr">
        <is>
          <t xml:space="preserve">Convenio de Desempeño</t>
        </is>
      </c>
      <c r="F72" s="0" t="inlineStr">
        <is>
          <t xml:space="preserve">Región de Arica y Parinacota</t>
        </is>
      </c>
      <c r="G72" s="0" t="inlineStr">
        <is>
          <t xml:space="preserve">Iquique</t>
        </is>
      </c>
      <c r="H72" s="2">
        <v>46304.456655</v>
      </c>
      <c r="I72" s="2">
        <v>46323.666667</v>
      </c>
      <c r="J72" s="0">
        <v>10</v>
      </c>
      <c r="K72" s="3">
        <v>30000000.0</v>
      </c>
      <c r="L72" s="0" t="inlineStr">
        <is>
          <t xml:space="preserve">CLP</t>
        </is>
      </c>
      <c r="M72" s="0" t="inlineStr">
        <is>
          <t xml:space="preserve">LE</t>
        </is>
      </c>
      <c r="N72" s="4" t="inlineStr">
        <is>
          <t xml:space="preserve">Tecnologías de la información, telecomunicaciones y radiodifusión / Equipos informáticos y accesorios / Computadores</t>
        </is>
      </c>
      <c r="O72" s="4" t="inlineStr">
        <is>
          <t xml:space="preserve">3 Unidad · Computadores de escritorio</t>
        </is>
      </c>
      <c r="P72" s="2"/>
      <c r="Q72" s="2"/>
      <c r="R72" s="0"/>
      <c r="S72" s="0" t="inlineStr">
        <is>
          <t xml:space="preserve">No</t>
        </is>
      </c>
      <c r="T72" s="4" t="inlineStr">
        <is>
          <t xml:space="preserve">No permite subcontratación De acuerdo al Capítulo IX Contrato de suministro y servicio, párrafo 4 Cesión y subcontratación, Artículo 128. Subcontratación del reglamento de Ley Nº 19.886 sobre compras Públicas.</t>
        </is>
      </c>
      <c r="U72" s="0" t="inlineStr">
        <is>
          <t xml:space="preserve">Jefe de Proyecto, UTA 22991</t>
        </is>
      </c>
      <c r="V72" s="4" t="inlineStr">
        <is>
          <t xml:space="preserve">La Universidad de Tarapacá requiere la adquisición de tres (3) minicomputadores o nodos de cómputo especializados para Inteligencia Artificial, junto con tres (3) cables de interconexión directa tipo QSFP. A través del Proyecto UTA22991, enmarcado en el Plan de Fortalecimiento institucional 2030, según las especoficaciones técnicas descritas en el Anexo N°2. SC 2026090341.</t>
        </is>
      </c>
      <c r="W72" s="5" t="str">
        <f>HYPERLINK("https://www.mercadopublico.cl/Procurement/Modules/Attachment/ViewAttachment.aspx?enc=TqRHf6yF1rbaTcU671G6qyUnDnzRVaHlRl2TwzEthPW4qjagxBwdDiXtc0gwIdyeMdTBPOL1NUaWBTEzzNhBeI8ufEztdqR4by1Vb3cknITkCTczhLISOVc4BxSmPH14DKR0CRrlNnnlWfXn2ZHLC7kxNhePuQEZCEIhg9vR3x3cI3CdxJhidwsZ4lDXAl%2fSbAyieuWqg9Nf0MQUoG%2bJyVQrOTSjNXr%2bMWbXC%2b4gMcjiWAUbr7bPIsh9sJYpI%2bmSHM4RSHM%2fdOoSDidioDpZTNrIeSHP3Z%2fh3xikpcCbQ8%2fEmiGfI7hQOF9IW4mYvowE","descargar bases")</f>
      </c>
    </row>
    <row r="73">
      <c r="A73" s="0" t="inlineStr">
        <is>
          <t xml:space="preserve">1020-55-LE26</t>
        </is>
      </c>
      <c r="B73" s="4" t="inlineStr">
        <is>
          <t xml:space="preserve">Adq. Sopor. y Actual. Software ServiceTonic MOP.</t>
        </is>
      </c>
      <c r="C73" s="0" t="inlineStr">
        <is>
          <t xml:space="preserve">Publicada</t>
        </is>
      </c>
      <c r="D73" s="0" t="inlineStr">
        <is>
          <t xml:space="preserve">MINISTERIO DE OBRAS PUBLICAS DIREC CION GRAL DE OO PP DCYF</t>
        </is>
      </c>
      <c r="E73" s="0" t="inlineStr">
        <is>
          <t xml:space="preserve">MOP Subsecretaría </t>
        </is>
      </c>
      <c r="F73" s="0" t="inlineStr">
        <is>
          <t xml:space="preserve">Región Metropolitana de Santiago</t>
        </is>
      </c>
      <c r="G73" s="0"/>
      <c r="H73" s="2">
        <v>46308.512766</v>
      </c>
      <c r="I73" s="2">
        <v>46324.625</v>
      </c>
      <c r="J73" s="0">
        <v>11</v>
      </c>
      <c r="K73" s="3">
        <v>22500000.0</v>
      </c>
      <c r="L73" s="0" t="inlineStr">
        <is>
          <t xml:space="preserve">CLP</t>
        </is>
      </c>
      <c r="M73" s="0" t="inlineStr">
        <is>
          <t xml:space="preserve">LE</t>
        </is>
      </c>
      <c r="N73" s="4" t="inlineStr">
        <is>
          <t xml:space="preserve">Tecnologías de la información, telecomunicaciones y radiodifusión / Software / Software de gestión</t>
        </is>
      </c>
      <c r="O73" s="4" t="inlineStr">
        <is>
          <t xml:space="preserve">50 Unidad · Software de gestión de licencias</t>
        </is>
      </c>
      <c r="P73" s="2"/>
      <c r="Q73" s="2"/>
      <c r="R73" s="0"/>
      <c r="S73" s="0" t="inlineStr">
        <is>
          <t xml:space="preserve">No</t>
        </is>
      </c>
      <c r="T73" s="4" t="inlineStr">
        <is>
          <t xml:space="preserve">El oferente adjudicado no podrá subcontratar los servicios derivados de la ejecución del contrato. VER NUMERAL 10.6 de las BA.</t>
        </is>
      </c>
      <c r="U73" s="0" t="inlineStr">
        <is>
          <t xml:space="preserve">Francisco Bórquez B.</t>
        </is>
      </c>
      <c r="V73" s="4" t="inlineStr">
        <is>
          <t xml:space="preserve">Que, el objetivo es la Adquisición de Soporte y Actualizaciones Software ServiceTonic Licencias en modalidad On-Premise, usuarios nombrados, por 12 meses.</t>
        </is>
      </c>
      <c r="W73" s="5" t="str">
        <f>HYPERLINK("https://www.mercadopublico.cl/Procurement/Modules/Attachment/ViewAttachment.aspx?enc=vKTxzM3VSoyEf7RQHoLUH%2bbhz2xiMUGshh12Yb69kQFzKzqTFUw82DPJOnklomNB%2bur14hRlmQrck31Z1%2fofOByb99k1P6EwUzhsbwNd3GyN4hHZblw1vhNcVDrAvWnc9QRP7HPVH5b7DqgcNmLjq%2b5iImqyCOdupNhMirJcIydPOXlGeBIHMJ%2fuos9dhWP0D2iuyJxhKfedbk%2b9nSviQnaCU2ArQQnNMBVLReSqMYTzWHDukcVHlWqzWSzLaETolNzrAb8c8l01qz4t4jyOVsXER%2fo7lFfTEzVfnd9Tsrpwu9UFnM8osVejYpxasc2%2f","descargar bases")</f>
      </c>
    </row>
    <row r="74">
      <c r="A74" s="0" t="inlineStr">
        <is>
          <t xml:space="preserve">1067778-4-LP26</t>
        </is>
      </c>
      <c r="B74" s="4" t="inlineStr">
        <is>
          <t xml:space="preserve">ARRIENDO CON OPCION DE COMPRA  DE SERVIDOR PARA IA</t>
        </is>
      </c>
      <c r="C74" s="0" t="inlineStr">
        <is>
          <t xml:space="preserve">Publicada</t>
        </is>
      </c>
      <c r="D74" s="0" t="inlineStr">
        <is>
          <t xml:space="preserve">FISCALIA NACIONAL ECONOMICA</t>
        </is>
      </c>
      <c r="E74" s="0" t="inlineStr">
        <is>
          <t xml:space="preserve">Tecnologías de Información</t>
        </is>
      </c>
      <c r="F74" s="0" t="inlineStr">
        <is>
          <t xml:space="preserve">Región Metropolitana de Santiago</t>
        </is>
      </c>
      <c r="G74" s="0" t="inlineStr">
        <is>
          <t xml:space="preserve">Santiago Centro</t>
        </is>
      </c>
      <c r="H74" s="2">
        <v>46302.538113</v>
      </c>
      <c r="I74" s="2">
        <v>46324.625</v>
      </c>
      <c r="J74" s="0">
        <v>11</v>
      </c>
      <c r="K74" s="3">
        <v>75203.0</v>
      </c>
      <c r="L74" s="0" t="inlineStr">
        <is>
          <t xml:space="preserve">USD</t>
        </is>
      </c>
      <c r="M74" s="0" t="inlineStr">
        <is>
          <t xml:space="preserve">LP</t>
        </is>
      </c>
      <c r="N74" s="4" t="inlineStr">
        <is>
          <t xml:space="preserve">Tecnologías de la información, telecomunicaciones y radiodifusión / Equipos informáticos y accesorios / Computadores</t>
        </is>
      </c>
      <c r="O74" s="4" t="inlineStr">
        <is>
          <t xml:space="preserve">60 Mes · Servidores</t>
        </is>
      </c>
      <c r="P74" s="2"/>
      <c r="Q74" s="2"/>
      <c r="R74" s="0" t="inlineStr">
        <is>
          <t xml:space="preserve">60 meses</t>
        </is>
      </c>
      <c r="S74" s="0" t="inlineStr">
        <is>
          <t xml:space="preserve">No</t>
        </is>
      </c>
      <c r="T74" s="4" t="inlineStr">
        <is>
          <t xml:space="preserve">No permite subcontratación. En razón de la naturaleza del servicio que se contrata. Durante la ejecución del contrato, el adjudicatario no podrá subcontratar todo o parte de sus obligaciones. La FNE contratará directamente con la empresa que preste el s</t>
        </is>
      </c>
      <c r="U74" s="0" t="inlineStr">
        <is>
          <t xml:space="preserve">Cristian Mella Cisterna</t>
        </is>
      </c>
      <c r="V74" s="4" t="inlineStr">
        <is>
          <t xml:space="preserve">Contar con una infraestructura tecnológica robusta, segura y escalable que permita alojar y soportar los desarrollos tecnológicos actuales y futuros de la Fiscalía Nacional Económica.</t>
        </is>
      </c>
      <c r="W74" s="5" t="str">
        <f>HYPERLINK("https://www.mercadopublico.cl/Procurement/Modules/Attachment/ViewAttachment.aspx?enc=s7an4uXZhVHetY1Xf5e4E06XsSObAd1n3tP6rFE9Dh0wL56YuTTOeYkIYhUbMkbuYtr5qP64qgHNIs2KmnvE%2fJIk9Jr9fyOkDhj7aP6Ti6CbwO1wOTF4nwDl6BBogyihV4iFa9OGBCAGzUc8ueCeFvER1aeN5sqp1v6we9dOSFQzilQVW2QY4Q5v%2b4qA2RJoWu7rsMyqkYSn4L2fbPp8poDkeLxKeqU6PFPXFaMfsWP9jsv%2bHcCilPgFOexzI8FuO4D2rFrPzfQL3fPzSCaZuSp%2bG9OYbkVtDtDkrOhHyYaZMrOzHwKmvpPUwEmILaZc","descargar bases")</f>
      </c>
    </row>
    <row r="75">
      <c r="A75" s="0" t="inlineStr">
        <is>
          <t xml:space="preserve">2656-77-LP26</t>
        </is>
      </c>
      <c r="B75" s="4" t="inlineStr">
        <is>
          <t xml:space="preserve">ARRIENDO SISTEMAS MUNICIPALES Y CLOUD COMPUTING</t>
        </is>
      </c>
      <c r="C75" s="0" t="inlineStr">
        <is>
          <t xml:space="preserve">Publicada</t>
        </is>
      </c>
      <c r="D75" s="0" t="inlineStr">
        <is>
          <t xml:space="preserve">I MUNICIPALIDAD DE TOME</t>
        </is>
      </c>
      <c r="E75" s="0" t="inlineStr">
        <is>
          <t xml:space="preserve">Dirección de Administración y Finanzas</t>
        </is>
      </c>
      <c r="F75" s="0" t="inlineStr">
        <is>
          <t xml:space="preserve">Región del Biobío </t>
        </is>
      </c>
      <c r="G75" s="0" t="inlineStr">
        <is>
          <t xml:space="preserve">Tomé</t>
        </is>
      </c>
      <c r="H75" s="2">
        <v>46304.85662</v>
      </c>
      <c r="I75" s="2">
        <v>46324.625694</v>
      </c>
      <c r="J75" s="0">
        <v>11</v>
      </c>
      <c r="K75" s="3">
        <v>3907.0</v>
      </c>
      <c r="L75" s="0" t="inlineStr">
        <is>
          <t xml:space="preserve">CLF</t>
        </is>
      </c>
      <c r="M75" s="0" t="inlineStr">
        <is>
          <t xml:space="preserve">LP</t>
        </is>
      </c>
      <c r="N75" s="4" t="inlineStr">
        <is>
          <t xml:space="preserve">Tecnologías de la información, telecomunicaciones y radiodifusión / Software / Software de entorno operativo</t>
        </is>
      </c>
      <c r="O75" s="4" t="inlineStr">
        <is>
          <t xml:space="preserve">1 Pack · Software de sistema de archivos</t>
        </is>
      </c>
      <c r="P75" s="2"/>
      <c r="Q75" s="2"/>
      <c r="R75" s="0"/>
      <c r="S75" s="0" t="inlineStr">
        <is>
          <t xml:space="preserve">No</t>
        </is>
      </c>
      <c r="T75" s="4"/>
      <c r="U75" s="0" t="inlineStr">
        <is>
          <t xml:space="preserve">patricio parra</t>
        </is>
      </c>
      <c r="V75" s="4" t="inlineStr">
        <is>
          <t xml:space="preserve">La Ilustre Municipalidad de Tomé requiere contratar servicios de Cloud Computing y arriendo de sistemas computacionales de aplicación municipal, destinados a garantizar la continuidad operativa y eficiencia de la gestión municipal, incluyendo implementación, configuración, migración de datos, integración, capacitación, soporte técnico y mantención, conforme a las bases y especificaciones técnicas.</t>
        </is>
      </c>
      <c r="W75" s="5" t="str">
        <f>HYPERLINK("https://www.mercadopublico.cl/Procurement/Modules/Attachment/ViewAttachment.aspx?enc=TZeeZxsd5qB%2bsHPmitzamlqdChjt%2b6moufSRiJDWfvBz5vCmlrs8KkwvuQPhfHH3i%2f8IhoewM5c3epMsDvE2crfU3HsDyiR2BqFOcpnV8IsaHmuhFQIWkYbEdWoxTj03PCvfqfl%2fhjg5wADaWT3r1zjxG4kQ0gMJR2yvQz6bUoUcm1uF606O4Uwyy3U9nCSuQTlNcVOV6KcmPjP%2b8im49RtNN%2f0YuLA0fh0nJo8TAECUIkYpxHiVPR5qM0Z4otIZqlTVb6HOV0Is%2boMVObnogkUFe5yzy8uvs3lj8%2f7z2cv7uJwhUMTHK%2f7iuFAPydZc","descargar bases")</f>
      </c>
    </row>
    <row r="76">
      <c r="A76" s="0" t="inlineStr">
        <is>
          <t xml:space="preserve">838794-12-LE26</t>
        </is>
      </c>
      <c r="B76" s="4" t="inlineStr">
        <is>
          <t xml:space="preserve">Tótem gestor de fila CAPSVILLA</t>
        </is>
      </c>
      <c r="C76" s="0" t="inlineStr">
        <is>
          <t xml:space="preserve">Publicada</t>
        </is>
      </c>
      <c r="D76" s="0" t="inlineStr">
        <is>
          <t xml:space="preserve">DIRECCION DE ABASTECIMIENTO DE LA ARMADA</t>
        </is>
      </c>
      <c r="E76" s="0" t="inlineStr">
        <is>
          <t xml:space="preserve">CENTRAL DE ATENCION PRIMARIA DE SALUD DE LA ARMADA</t>
        </is>
      </c>
      <c r="F76" s="0" t="inlineStr">
        <is>
          <t xml:space="preserve">Región de Valparaíso </t>
        </is>
      </c>
      <c r="G76" s="0" t="inlineStr">
        <is>
          <t xml:space="preserve">Viña del Mar</t>
        </is>
      </c>
      <c r="H76" s="2">
        <v>46309.66228</v>
      </c>
      <c r="I76" s="2">
        <v>46324.666667</v>
      </c>
      <c r="J76" s="0">
        <v>11</v>
      </c>
      <c r="K76" s="3"/>
      <c r="L76" s="0" t="inlineStr">
        <is>
          <t xml:space="preserve">CLP</t>
        </is>
      </c>
      <c r="M76" s="0" t="inlineStr">
        <is>
          <t xml:space="preserve">LE</t>
        </is>
      </c>
      <c r="N76" s="4" t="inlineStr">
        <is>
          <t xml:space="preserve">Equipos y suministros de defensa, orden público, protección y seguridad / Equipos para orden público / Equipo para control de disturbios</t>
        </is>
      </c>
      <c r="O76" s="4" t="inlineStr">
        <is>
          <t xml:space="preserve">1 Unidad · Sistemas de control de formación de filas</t>
        </is>
      </c>
      <c r="P76" s="2"/>
      <c r="Q76" s="2"/>
      <c r="R76" s="0"/>
      <c r="S76" s="0" t="inlineStr">
        <is>
          <t xml:space="preserve">No</t>
        </is>
      </c>
      <c r="T76" s="4" t="inlineStr">
        <is>
          <t xml:space="preserve">CAPITULO XVIII DE LAS BASES ADMINISTRATIVAS DE LA PRESENTE LICITACION.</t>
        </is>
      </c>
      <c r="U76" s="0" t="inlineStr">
        <is>
          <t xml:space="preserve">VICTOR LABRIN TAPIA</t>
        </is>
      </c>
      <c r="V76" s="4" t="inlineStr">
        <is>
          <t xml:space="preserve">Ordenar la espera de atención de pacientes que asisten a los Centros de Atención Primaria de Salud de Villa Alemana, en adelante CAPSVILLA.</t>
        </is>
      </c>
      <c r="W76" s="5" t="str">
        <f>HYPERLINK("https://www.mercadopublico.cl/Procurement/Modules/Attachment/ViewAttachment.aspx?enc=PZkiOG%2fBgkodAA2SNX2Lv7Y1Zr5uheq9sOB0Cy50b4ZOj3YE%2bte6jJgOl7S6OWVPHPvBpwEG3ftfhJD%2f2XrKSDYkSprSioP61xcJDYy7jM6vaF0Hqahv4%2b1Mk73fNBDGOEJPaMhnNyFb1Q0GToFsGAj8pvZlpXBDrSlL7uXYcLeAGhvOxzYpKh558KxXYBeoq8pFQCmQ8REVtlpSRU5FbSY%2bbANi1h3f2frfGZiIEf63JTEIkVfYS5LGqiVT5PQgT7x%2fTIlX4z4MN0oovKzFVS2VeLR1MPiMSyIyqehnZH12hf33jckfBMLdpSJOwW%2fF","descargar bases")</f>
      </c>
    </row>
    <row r="77">
      <c r="A77" s="0" t="inlineStr">
        <is>
          <t xml:space="preserve">976-18-O126</t>
        </is>
      </c>
      <c r="B77" s="4" t="inlineStr">
        <is>
          <t xml:space="preserve">ATIF Ampliación Plataformas Comercial y General Ad. El Loa</t>
        </is>
      </c>
      <c r="C77" s="0" t="inlineStr">
        <is>
          <t xml:space="preserve">Publicada</t>
        </is>
      </c>
      <c r="D77" s="0" t="inlineStr">
        <is>
          <t xml:space="preserve">MINISTERIO DE OBRAS PUBLICAS DIREC CION GRAL DE OO PP DCYF</t>
        </is>
      </c>
      <c r="E77" s="0" t="inlineStr">
        <is>
          <t xml:space="preserve">Dirección de Aeropuertos - MOPTT</t>
        </is>
      </c>
      <c r="F77" s="0" t="inlineStr">
        <is>
          <t xml:space="preserve">Región de Antofagasta </t>
        </is>
      </c>
      <c r="G77" s="0" t="inlineStr">
        <is>
          <t xml:space="preserve">Santiago</t>
        </is>
      </c>
      <c r="H77" s="2">
        <v>46290.38125</v>
      </c>
      <c r="I77" s="2">
        <v>46325.375</v>
      </c>
      <c r="J77" s="0">
        <v>12</v>
      </c>
      <c r="K77" s="3"/>
      <c r="L77" s="0" t="inlineStr">
        <is>
          <t xml:space="preserve">CLP</t>
        </is>
      </c>
      <c r="M77" s="0" t="inlineStr">
        <is>
          <t xml:space="preserve">O1</t>
        </is>
      </c>
      <c r="N77" s="4" t="inlineStr">
        <is>
          <t xml:space="preserve">Consultoria / Consultoria / Planificación y Factibilidad</t>
        </is>
      </c>
      <c r="O77" s="4" t="inlineStr">
        <is>
          <t xml:space="preserve">1 Unidad · Licitación Pública de Consultoria</t>
        </is>
      </c>
      <c r="P77" s="2"/>
      <c r="Q77" s="2"/>
      <c r="R77" s="0"/>
      <c r="S77" s="0" t="inlineStr">
        <is>
          <t xml:space="preserve">No</t>
        </is>
      </c>
      <c r="T77" s="4"/>
      <c r="U77" s="0"/>
      <c r="V77" s="4" t="inlineStr">
        <is>
          <t xml:space="preserve">ESTA DIRECCIÓN NECESITA CONTRATAR ASESORÍA TECNICA DE INSPECCIÓN FISCAL PARA EL CONTRATO DE OBRA AMPLICACION PLATAFORMAS COMERCIAL Y GENERAL AERÓDROMO EL LOA</t>
        </is>
      </c>
      <c r="W77" s="5" t="str">
        <f>HYPERLINK("https://www.mercadopublico.cl/Procurement/Modules/Attachment/ViewAttachment.aspx?enc=AjbSUKJvuzjFAy2TBrLANuENh6XfKj4i6xLuJUVF5EdRao5%2bh9wzsmB6PxqkDscvnRdlYbit76BU5ARcIQVWjg423dt0o1cJ%2bDhAr57MRbupwlSuBQ3ihwMY0JjgZoAgNMOq7b9zCzgO20f4Evw3QUudg5HroAWqdgz6HwC9R8lxIA21OjnrcdNIOxzZABPcjDqT%2br5VIPFWMoufssUwLdlte5W8WjBPEDRYqECG1xDD8x1hlEmd39BbLiKBIdbJozDgxr22VxWCYECLtNKLqo6m4nB8WLQadf3pw5qxtIPoihMrqP0xgPCzoej73LyS","descargar bases")</f>
      </c>
    </row>
    <row r="78">
      <c r="A78" s="0" t="inlineStr">
        <is>
          <t xml:space="preserve">976-15-O126</t>
        </is>
      </c>
      <c r="B78" s="4" t="inlineStr">
        <is>
          <t xml:space="preserve">Ampliación Plataformas Comercial y General Ad. El Loa</t>
        </is>
      </c>
      <c r="C78" s="0" t="inlineStr">
        <is>
          <t xml:space="preserve">Publicada</t>
        </is>
      </c>
      <c r="D78" s="0" t="inlineStr">
        <is>
          <t xml:space="preserve">MINISTERIO DE OBRAS PUBLICAS DIREC CION GRAL DE OO PP DCYF</t>
        </is>
      </c>
      <c r="E78" s="0" t="inlineStr">
        <is>
          <t xml:space="preserve">Dirección de Aeropuertos - MOPTT</t>
        </is>
      </c>
      <c r="F78" s="0" t="inlineStr">
        <is>
          <t xml:space="preserve">Región de Antofagasta </t>
        </is>
      </c>
      <c r="G78" s="0" t="inlineStr">
        <is>
          <t xml:space="preserve">Santiago</t>
        </is>
      </c>
      <c r="H78" s="2">
        <v>46265.341667</v>
      </c>
      <c r="I78" s="2">
        <v>46325.458333</v>
      </c>
      <c r="J78" s="0">
        <v>12</v>
      </c>
      <c r="K78" s="3"/>
      <c r="L78" s="0" t="inlineStr">
        <is>
          <t xml:space="preserve">CLP</t>
        </is>
      </c>
      <c r="M78" s="0" t="inlineStr">
        <is>
          <t xml:space="preserve">O1</t>
        </is>
      </c>
      <c r="N78" s="4" t="inlineStr">
        <is>
          <t xml:space="preserve">Consultoria / Consultoria / Planificación y Factibilidad</t>
        </is>
      </c>
      <c r="O78" s="4" t="inlineStr">
        <is>
          <t xml:space="preserve">1 Unidad · Licitación Pública de Obra</t>
        </is>
      </c>
      <c r="P78" s="2"/>
      <c r="Q78" s="2"/>
      <c r="R78" s="0"/>
      <c r="S78" s="0" t="inlineStr">
        <is>
          <t xml:space="preserve">No</t>
        </is>
      </c>
      <c r="T78" s="4"/>
      <c r="U78" s="0"/>
      <c r="V78" s="4" t="inlineStr">
        <is>
          <t xml:space="preserve">Esta Dirección necesita llamar a licitación para contratar la obra Ampliación Plataformas Comercial y General Aeródromo El Loa.</t>
        </is>
      </c>
      <c r="W78" s="5" t="str">
        <f>HYPERLINK("https://www.mercadopublico.cl/Procurement/Modules/Attachment/ViewAttachment.aspx?enc=tRmZJMu4fLIed%2fNBMyafex92ZuG4Qj7cvSnd0vWQ9Wp%2fHyA1gYsUs45j0iqNMRJTE6uk8y6atzXnbDUGSG8pnNQFJs8KJFbH%2f7rwUpic%2fpW86Vek6YICA9rkqM3nqOoiUsZGlrKUL17tRFxNAX1OUMe6Kr%2bWxdJ%2fRl0vVzE%2bkGL9I4IEdbeutzQRgwXUVE4a24kp3jrWd%2fDZUjfB6CSQE9NgmPCV7gOE95wnUOIeRtxn2sE5mJNGPquE30WAN%2bSrvT%2f2BVRIq6FhMVcuQVIlwAA52XA%2fiGv%2bllnBf1bqMLcB9kbGiGDTMMN63ush0%2blQ","descargar bases")</f>
      </c>
    </row>
    <row r="79">
      <c r="A79" s="0" t="inlineStr">
        <is>
          <t xml:space="preserve">2490-91-LP26</t>
        </is>
      </c>
      <c r="B79" s="4" t="inlineStr">
        <is>
          <t xml:space="preserve">ARRIENDO SOPORTE Y MANTENCIÓN DE GABINETES PSICOSENSOMÉTRICOS Y EQUIPOS COMPUTACIONALES CON SOFTWARE SPI INTEGRADO 2027-2031</t>
        </is>
      </c>
      <c r="C79" s="0" t="inlineStr">
        <is>
          <t xml:space="preserve">Publicada</t>
        </is>
      </c>
      <c r="D79" s="0" t="inlineStr">
        <is>
          <t xml:space="preserve">I MUNICIPALIDAD DE PROVIDENCIA</t>
        </is>
      </c>
      <c r="E79" s="0" t="inlineStr">
        <is>
          <t xml:space="preserve">Dirección de Secpla</t>
        </is>
      </c>
      <c r="F79" s="0" t="inlineStr">
        <is>
          <t xml:space="preserve">Región Metropolitana de Santiago</t>
        </is>
      </c>
      <c r="G79" s="0" t="inlineStr">
        <is>
          <t xml:space="preserve">Providencia</t>
        </is>
      </c>
      <c r="H79" s="2">
        <v>46296.700741</v>
      </c>
      <c r="I79" s="2">
        <v>46325.541667</v>
      </c>
      <c r="J79" s="0">
        <v>12</v>
      </c>
      <c r="K79" s="3">
        <v>190000000.0</v>
      </c>
      <c r="L79" s="0" t="inlineStr">
        <is>
          <t xml:space="preserve">CLP</t>
        </is>
      </c>
      <c r="M79" s="0" t="inlineStr">
        <is>
          <t xml:space="preserve">LP</t>
        </is>
      </c>
      <c r="N79" s="4" t="inlineStr">
        <is>
          <t xml:space="preserve">Equipos y suministros de defensa, orden público, protección y seguridad / Seguridad y control público / Control de tráfico</t>
        </is>
      </c>
      <c r="O79" s="4" t="inlineStr">
        <is>
          <t xml:space="preserve">1 Global · Señales de tránsito</t>
        </is>
      </c>
      <c r="P79" s="2"/>
      <c r="Q79" s="2"/>
      <c r="R79" s="0" t="inlineStr">
        <is>
          <t xml:space="preserve">48 meses</t>
        </is>
      </c>
      <c r="S79" s="0" t="inlineStr">
        <is>
          <t xml:space="preserve">No</t>
        </is>
      </c>
      <c r="T79" s="4"/>
      <c r="U79" s="0" t="inlineStr">
        <is>
          <t xml:space="preserve">Luis Barrientos Echavarría</t>
        </is>
      </c>
      <c r="V79" s="4" t="inlineStr">
        <is>
          <t xml:space="preserve">La Municipalidad de Providencia, mediante el presente proceso de licitación pública, requiere contratar el servicio de “ARRIENDO, SOPORTE Y MANTENCIÓN DE GABINETES PSICOSENSOMÉTRICOS Y EQUIPOS COMPUTACIONALES CON SOFTWARE SPI INTEGRADO 2027-2031”, con el objetivo de contar con 05 gabinetes equipados que permita la evaluación objetiva de aptitudes físicas y psíquicas de los postulantes a licencias de conductor, en total cumplimiento con la normativa vigente.</t>
        </is>
      </c>
      <c r="W79" s="5" t="str">
        <f>HYPERLINK("https://www.mercadopublico.cl/Procurement/Modules/Attachment/ViewAttachment.aspx?enc=aS%2bYMjPK57B6fyFes5%2b6td5020E8jGia3bkeWXx%2fw7KKcC6BsCgw1LtSG54%2b8zifBDPTNZFedaQ6Pbh37o%2fwZK9zcNI67K6yJMH%2f9yOnsP7QtPjk%2fUJi3dWlmljoLMeZ1j4Jum5wR7M9Ir9ZyUiglwYVIPcYi3R6X7E1seEtb7c25WtAvFdaE9k0oZ3iuksRhf9BvTIuWf5DbfPTd1gbc4OnG7H4yh3VcnmlS5B9SX2tbKopiouFcoMweBEMqtQIQ2Dtm%2b6H%2f%2briGNxQY7b4n3BhEPMI7HTSJrnbadtHx2jsp%2bP%2bAA5M0Y4mrDBJdD13","descargar bases")</f>
      </c>
    </row>
    <row r="80">
      <c r="A80" s="0" t="inlineStr">
        <is>
          <t xml:space="preserve">1457282-6-LE26</t>
        </is>
      </c>
      <c r="B80" s="4" t="inlineStr">
        <is>
          <t xml:space="preserve">ADQUISICIÓN DE RADIOS DIGITALES PORTÁTILES</t>
        </is>
      </c>
      <c r="C80" s="0" t="inlineStr">
        <is>
          <t xml:space="preserve">Publicada</t>
        </is>
      </c>
      <c r="D80" s="0" t="inlineStr">
        <is>
          <t xml:space="preserve">CORPORACION CENTRO CULTURAL GABRIELA MISTRAL</t>
        </is>
      </c>
      <c r="E80" s="0" t="inlineStr">
        <is>
          <t xml:space="preserve">CORPORACION CENTRO CULTURAL GABRIELA MISTRAL</t>
        </is>
      </c>
      <c r="F80" s="0" t="inlineStr">
        <is>
          <t xml:space="preserve">Región Metropolitana de Santiago</t>
        </is>
      </c>
      <c r="G80" s="0" t="inlineStr">
        <is>
          <t xml:space="preserve">Santiago</t>
        </is>
      </c>
      <c r="H80" s="2">
        <v>46311.501956</v>
      </c>
      <c r="I80" s="2">
        <v>46325.625</v>
      </c>
      <c r="J80" s="0">
        <v>12</v>
      </c>
      <c r="K80" s="3">
        <v>17000000.0</v>
      </c>
      <c r="L80" s="0" t="inlineStr">
        <is>
          <t xml:space="preserve">CLP</t>
        </is>
      </c>
      <c r="M80" s="0" t="inlineStr">
        <is>
          <t xml:space="preserve">LE</t>
        </is>
      </c>
      <c r="N80" s="4" t="inlineStr">
        <is>
          <t xml:space="preserve">Tecnologías de la información, telecomunicaciones y radiodifusión / Equipos informáticos y accesorios / Dispositivos informáticos de entrada de datos</t>
        </is>
      </c>
      <c r="O80" s="4" t="inlineStr">
        <is>
          <t xml:space="preserve">1 Global · Dispositivos de identificación de radiofrecuencias</t>
        </is>
      </c>
      <c r="P80" s="2"/>
      <c r="Q80" s="2"/>
      <c r="R80" s="0"/>
      <c r="S80" s="0" t="inlineStr">
        <is>
          <t xml:space="preserve">No</t>
        </is>
      </c>
      <c r="T80" s="4"/>
      <c r="U80" s="0" t="inlineStr">
        <is>
          <t xml:space="preserve">No hay información</t>
        </is>
      </c>
      <c r="V80" s="4" t="inlineStr">
        <is>
          <t xml:space="preserve">El sistema deberá considerar la adquisición y configuración de 55 radios digitales portátiles, la instalación de una estación base con su respectiva fuente de poder y conectores, además de los cargadores, accesorios e infraestructura complementaria que resulte necesaria para garantizar la cobertura requerida.</t>
        </is>
      </c>
      <c r="W80" s="5" t="str">
        <f>HYPERLINK("https://www.mercadopublico.cl/Procurement/Modules/Attachment/ViewAttachment.aspx?enc=or%2bsYapkZgQVEyEqB3lfBc2evbd8bdDyk%2fmHkQssNAIlQEir%2ft9EwHY4NbtjFM5V6IXm0iGKOnXHIBGMlgFZLJYfeN7JqEktiK0daI1XsvvZiX0WQxyF83t7%2btiq9c9F5DWzN82BXIWmP1nbKqxZvsnWv8Gr%2fK8Qyclxx6lKkeypBgyawfbspD0XZFUVQLd4nloeSnA3hiSRWo%2bamPZ6A8Vb9%2brmui8VKC%2fDwLcwrnq5qNJ1bGcU3Rkvj%2bvLFVDFGW0Pa5x%2bTCVq%2fBkWOlGE%2fSnv9VL2W%2f%2fZ8pwI6rXfxZwCd7Uw709KX6BAr08YJF0m","descargar bases")</f>
      </c>
    </row>
    <row r="81">
      <c r="A81" s="0" t="inlineStr">
        <is>
          <t xml:space="preserve">1221019-17-LE26</t>
        </is>
      </c>
      <c r="B81" s="4" t="inlineStr">
        <is>
          <t xml:space="preserve">Plataforma de Venta de Entradas para Evento.</t>
        </is>
      </c>
      <c r="C81" s="0" t="inlineStr">
        <is>
          <t xml:space="preserve">Publicada</t>
        </is>
      </c>
      <c r="D81" s="0" t="inlineStr">
        <is>
          <t xml:space="preserve">Corporación Municipal de Deporte  de Vitacura</t>
        </is>
      </c>
      <c r="E81" s="0" t="inlineStr">
        <is>
          <t xml:space="preserve">Corporación</t>
        </is>
      </c>
      <c r="F81" s="0" t="inlineStr">
        <is>
          <t xml:space="preserve">Región Metropolitana de Santiago</t>
        </is>
      </c>
      <c r="G81" s="0" t="inlineStr">
        <is>
          <t xml:space="preserve">Vitacura</t>
        </is>
      </c>
      <c r="H81" s="2">
        <v>46311.643079</v>
      </c>
      <c r="I81" s="2">
        <v>46325.645833</v>
      </c>
      <c r="J81" s="0">
        <v>12</v>
      </c>
      <c r="K81" s="3">
        <v>25000000.0</v>
      </c>
      <c r="L81" s="0" t="inlineStr">
        <is>
          <t xml:space="preserve">CLP</t>
        </is>
      </c>
      <c r="M81" s="0" t="inlineStr">
        <is>
          <t xml:space="preserve">LE</t>
        </is>
      </c>
      <c r="N81" s="4" t="inlineStr">
        <is>
          <t xml:space="preserve">Tecnologías de la información, telecomunicaciones y radiodifusión / Software / Programas de desarrollo</t>
        </is>
      </c>
      <c r="O81" s="4" t="inlineStr">
        <is>
          <t xml:space="preserve">1 Unidad · Software de desarrollo de plataforma Web</t>
        </is>
      </c>
      <c r="P81" s="2"/>
      <c r="Q81" s="2"/>
      <c r="R81" s="0"/>
      <c r="S81" s="0" t="inlineStr">
        <is>
          <t xml:space="preserve">No</t>
        </is>
      </c>
      <c r="T81" s="4"/>
      <c r="U81" s="0" t="inlineStr">
        <is>
          <t xml:space="preserve">Víctor Banda Carrasco</t>
        </is>
      </c>
      <c r="V81" s="4" t="inlineStr">
        <is>
          <t xml:space="preserve">La presente propuesta, tiene por finalidad contratar el servicio de ticketera, para la Implementación, Administración y Operación de Plataforma de Venta de Entradas para Evento “Sport Fest Vitacura 2026, con el objeto de automatizar y optimizar la venta de entradas, el cobro digital y el control de acceso del público de forma segura y centralizada.</t>
        </is>
      </c>
      <c r="W81" s="5" t="str">
        <f>HYPERLINK("https://www.mercadopublico.cl/Procurement/Modules/Attachment/ViewAttachment.aspx?enc=1bV7D8%2fG8a7C4mgecBtohJEl2%2fs9az%2bqPJJoOLvCPeA9Rl4%2bLT4YNfV0ZyfJmUlxdi9Ntcbpdn0Sr52zpRWuIBL9iZqL%2bBfjs5MSynkYihqqN0Je8TI8Wp4rLf99DBgpwPJPW4kUWd%2bcSyjBLngX7eG4bI8JxuOZKN3uniqCasLYLg%2frPLLyFcG5lH6ekHo9t718fA8hfGypNTkY2a33qNwWqkkuwUEQA6bY6JOH7mpYOVuhm30XxlOIDLHh2gqxThUoboF2w3SxPQzcOVFtBjIoFR8Sd2UsNeiWrsiXHauXwpxENS%2fClzijoG%2bvZc8P","descargar bases")</f>
      </c>
    </row>
    <row r="82">
      <c r="A82" s="0" t="inlineStr">
        <is>
          <t xml:space="preserve">2342-36-LR26</t>
        </is>
      </c>
      <c r="B82" s="4" t="inlineStr">
        <is>
          <t xml:space="preserve">CONCESIÓN DE ESTACIONAMIENTOS EN CALLES DE LA ZONA CENTRO DE LA COMUNA DE SAN BERNARDO APLICANDO SISTEMA DE CONTROL DE TIEMPO DE USO CAPTADORES DE DATOS</t>
        </is>
      </c>
      <c r="C82" s="0" t="inlineStr">
        <is>
          <t xml:space="preserve">Publicada</t>
        </is>
      </c>
      <c r="D82" s="0" t="inlineStr">
        <is>
          <t xml:space="preserve">I MUNICIPALIDAD DE SAN BERNARDO</t>
        </is>
      </c>
      <c r="E82" s="0" t="inlineStr">
        <is>
          <t xml:space="preserve">SECRETARIA COMUNAL DE PLANIFICACION</t>
        </is>
      </c>
      <c r="F82" s="0" t="inlineStr">
        <is>
          <t xml:space="preserve">Región Metropolitana de Santiago</t>
        </is>
      </c>
      <c r="G82" s="0" t="inlineStr">
        <is>
          <t xml:space="preserve">San Bernardo</t>
        </is>
      </c>
      <c r="H82" s="2">
        <v>46289.689583</v>
      </c>
      <c r="I82" s="2">
        <v>46328.625694</v>
      </c>
      <c r="J82" s="0">
        <v>15</v>
      </c>
      <c r="K82" s="3"/>
      <c r="L82" s="0" t="inlineStr">
        <is>
          <t xml:space="preserve">UTM</t>
        </is>
      </c>
      <c r="M82" s="0" t="inlineStr">
        <is>
          <t xml:space="preserve">LR</t>
        </is>
      </c>
      <c r="N82" s="4" t="inlineStr">
        <is>
          <t xml:space="preserve">Servicios de transporte, almacenaje y correo / Servicios de mantención o reparaciones de transportes / Combustible para vehículos de transporte, estacionamiento y otros servicios de apoyo</t>
        </is>
      </c>
      <c r="O82" s="4" t="inlineStr">
        <is>
          <t xml:space="preserve">1 Unidad · Estacionamientos</t>
        </is>
      </c>
      <c r="P82" s="2"/>
      <c r="Q82" s="2"/>
      <c r="R82" s="0" t="inlineStr">
        <is>
          <t xml:space="preserve">36 meses</t>
        </is>
      </c>
      <c r="S82" s="0" t="inlineStr">
        <is>
          <t xml:space="preserve">No</t>
        </is>
      </c>
      <c r="T82" s="4"/>
      <c r="U82" s="0" t="inlineStr">
        <is>
          <t xml:space="preserve">JUAN CARLOS CABRERA CAMPOS</t>
        </is>
      </c>
      <c r="V82" s="4" t="inlineStr">
        <is>
          <t xml:space="preserve">CONCESIÓN DE ESTACIONAMIENTOS EN CALLES DE LA ZONA CENTRO DE LA COMUNA DE SAN BERNARDO, APLICANDO SISTEMA DE CONTROL DE TIEMPO DE USO CAPTADORES DE DATOS</t>
        </is>
      </c>
      <c r="W82" s="5" t="str">
        <f>HYPERLINK("https://www.mercadopublico.cl/Procurement/Modules/Attachment/ViewAttachment.aspx?enc=amMBvlKFxLkd06k1bygqRbRjbWhmHRXpyt8ZW5pemppo%2fZi979YAQ0qIzkg9t8Mp%2bZ1LG5MyIYFiw%2bM5C13sHaWXDozXe9yymrLhJpV5XfCyKWulxoFoMmjlwGMjQPaFA4xPFere1bBGILsS%2baLAX0IvUw1JSs51cZ%2fRhInE%2fYZZEsFAryVwWxUvnU6NLcAeCtzQtSNDXyzrbXj21SCu%2fv9c5QiCtsvz50W0c9eoMgOGhQOn6sKEJHIgkTgRBP72jgydyX1LSajnaEAjkMrOXW6HZ39neKaIo30b1cP%2f4nOKjiFVOlp1cgQYpOq3W5oi","descargar bases")</f>
      </c>
    </row>
    <row r="83">
      <c r="A83" s="0" t="inlineStr">
        <is>
          <t xml:space="preserve">5441-12-LP26</t>
        </is>
      </c>
      <c r="B83" s="4" t="inlineStr">
        <is>
          <t xml:space="preserve">Generador 500 kVA y Tablero de Transf. Autom. 800A</t>
        </is>
      </c>
      <c r="C83" s="0" t="inlineStr">
        <is>
          <t xml:space="preserve">Publicada</t>
        </is>
      </c>
      <c r="D83" s="0" t="inlineStr">
        <is>
          <t xml:space="preserve">UNIVERSIDAD DE CHILE</t>
        </is>
      </c>
      <c r="E83" s="0" t="inlineStr">
        <is>
          <t xml:space="preserve">UCHILE Facultad Cs.Veterinarias</t>
        </is>
      </c>
      <c r="F83" s="0" t="inlineStr">
        <is>
          <t xml:space="preserve">Región Metropolitana de Santiago</t>
        </is>
      </c>
      <c r="G83" s="0" t="inlineStr">
        <is>
          <t xml:space="preserve">La Pintana</t>
        </is>
      </c>
      <c r="H83" s="2">
        <v>46302.464919</v>
      </c>
      <c r="I83" s="2">
        <v>46328.625694</v>
      </c>
      <c r="J83" s="0">
        <v>15</v>
      </c>
      <c r="K83" s="3"/>
      <c r="L83" s="0" t="inlineStr">
        <is>
          <t xml:space="preserve">CLP</t>
        </is>
      </c>
      <c r="M83" s="0" t="inlineStr">
        <is>
          <t xml:space="preserve">LP</t>
        </is>
      </c>
      <c r="N83" s="4" t="inlineStr">
        <is>
          <t xml:space="preserve">Maquinaria para generación y distribución de energía / Generación de energía / Equipo para control de producción de energía, Maquinaria para generación y distribución de energía / Transmisión de energía eléctrica, mecánica y cinética / Grupos electrógenos</t>
        </is>
      </c>
      <c r="O83" s="4" t="inlineStr">
        <is>
          <t xml:space="preserve">1 Unidad · Generadores diesel · 1 Unidad · Paneles de control eléctrico para generadores</t>
        </is>
      </c>
      <c r="P83" s="2"/>
      <c r="Q83" s="2"/>
      <c r="R83" s="0"/>
      <c r="S83" s="0" t="inlineStr">
        <is>
          <t xml:space="preserve">No</t>
        </is>
      </c>
      <c r="T83" s="4"/>
      <c r="U83" s="0" t="inlineStr">
        <is>
          <t xml:space="preserve">Carlos Miranda</t>
        </is>
      </c>
      <c r="V83" s="4" t="inlineStr">
        <is>
          <t xml:space="preserve">Se requiere la adquisición de un generador de 500 kVA y un Tablero de Transferencia Automática de 800A, para ser instalado en la subestación N°1 de la FAVET, el que cubrirá todos los recintos que conectan de ella, con el fin de respaldar la energía de los equipos que se encuentran ubicados en el Hospital de Animales Pequeños, Cirugía Pequeños, Laboratorios, Canil, UMAs, entre otros.</t>
        </is>
      </c>
      <c r="W83" s="5" t="str">
        <f>HYPERLINK("https://www.mercadopublico.cl/Procurement/Modules/Attachment/ViewAttachment.aspx?enc=a1X5P7x2%2bLmXhNj2Om%2b0dqX%2f9r25yYXavGaAC0I%2f96hiVXux4wfceC%2bk5dtTJfq9WH%2bAperHSMYZYI6BbGT0BVvgwItOe%2fS9tgLPSdCdGFBpruPoImK076GCc9x7dniMxyaPuXLADnPyVNOHhPUfM%2b0K8TbkIoIIXDVriVvqsICTWzgcbYukYM9RIN6oz%2b5D7fZ%2bWxDxRM0MSqRrFkCnrHbXATfajHHlKy6%2beTAjJlPWTDmQ1%2fSVuLOM6NrToC25O1buLTKH0d1wN%2fOx2SPc%2fBKASuKITNniwxfUNXq8eM%2b6UyA7H78M%2fyLQAaL5RhPH","descargar bases")</f>
      </c>
    </row>
    <row r="84">
      <c r="A84" s="0" t="inlineStr">
        <is>
          <t xml:space="preserve">2446-315-LE26</t>
        </is>
      </c>
      <c r="B84" s="4" t="inlineStr">
        <is>
          <t xml:space="preserve">ADQUISICIÓN DE LICENCIAS DE SOFTWARE INSTITUCIONAL</t>
        </is>
      </c>
      <c r="C84" s="0" t="inlineStr">
        <is>
          <t xml:space="preserve">Publicada</t>
        </is>
      </c>
      <c r="D84" s="0" t="inlineStr">
        <is>
          <t xml:space="preserve">I MUNICIPALIDAD DE COQUIMBO</t>
        </is>
      </c>
      <c r="E84" s="0" t="inlineStr">
        <is>
          <t xml:space="preserve">IMUNI_COQUIMBO</t>
        </is>
      </c>
      <c r="F84" s="0" t="inlineStr">
        <is>
          <t xml:space="preserve">Región de Coquimbo </t>
        </is>
      </c>
      <c r="G84" s="0" t="inlineStr">
        <is>
          <t xml:space="preserve">Coquimbo</t>
        </is>
      </c>
      <c r="H84" s="2">
        <v>46312.805787</v>
      </c>
      <c r="I84" s="2">
        <v>46328.625694</v>
      </c>
      <c r="J84" s="0">
        <v>15</v>
      </c>
      <c r="K84" s="3">
        <v>19200000.0</v>
      </c>
      <c r="L84" s="0" t="inlineStr">
        <is>
          <t xml:space="preserve">CLP</t>
        </is>
      </c>
      <c r="M84" s="0" t="inlineStr">
        <is>
          <t xml:space="preserve">LE</t>
        </is>
      </c>
      <c r="N84" s="4" t="inlineStr">
        <is>
          <t xml:space="preserve">Tecnologías de la información, telecomunicaciones y radiodifusión / Software / Software de gestión</t>
        </is>
      </c>
      <c r="O84" s="4" t="inlineStr">
        <is>
          <t xml:space="preserve">1 Global · Paquetes de software para oficinas · 1 Global · Paquetes de software para oficinas · 1 Global · Paquetes de software para oficinas · y 2 más</t>
        </is>
      </c>
      <c r="P84" s="2"/>
      <c r="Q84" s="2"/>
      <c r="R84" s="0" t="inlineStr">
        <is>
          <t xml:space="preserve">7 días</t>
        </is>
      </c>
      <c r="S84" s="0" t="inlineStr">
        <is>
          <t xml:space="preserve">No</t>
        </is>
      </c>
      <c r="T84" s="4"/>
      <c r="U84" s="0" t="inlineStr">
        <is>
          <t xml:space="preserve">Felipe Alegre Monroy</t>
        </is>
      </c>
      <c r="V84" s="4" t="inlineStr">
        <is>
          <t xml:space="preserve">Se requiere licitar la adquisición de adquisición de licencias de software para gestión audiovisual, soporte tecnológico, análisis de datos e inteligencia artificial, según lo solicitado en las presentes Bases Administrativas y Especificaciones Técnicas.</t>
        </is>
      </c>
      <c r="W84" s="5" t="str">
        <f>HYPERLINK("https://www.mercadopublico.cl/Procurement/Modules/Attachment/ViewAttachment.aspx?enc=tRGJ8U%2fm6tU8rqlDj2VDfRb6kaLDZ4jza%2ff6bBQOLmyxZPBjb1OAYBYEIVYY4bqgUYkGDNvULB5%2fZt%2bSu1Q%2bVd5LNLINbrLZabGeAKoy6xeOeQACROgT851Spu%2b2zVoI3JyEZuyzpomRjIDadVdo%2f8INFSOyPGLbftPT9NgyE339o4r0IyZm6uhbmjecipey76SHoMNIUQ3VoAijgbCmelAnVvK2tJKT2x5%2fv34tkSi5R8LsJ1JLu%2f%2buHyrgaFV8gdXeXMQrhGn%2fnjO0GB%2fmcn9lVpUKFQ2wtcqjAnFQCzSAnTH8xkJLxDYZdZOY2%2fFG","descargar bases")</f>
      </c>
    </row>
    <row r="85">
      <c r="A85" s="0" t="inlineStr">
        <is>
          <t xml:space="preserve">587-47-LE26</t>
        </is>
      </c>
      <c r="B85" s="4" t="inlineStr">
        <is>
          <t xml:space="preserve">RENOVACIÓN DE LICENCIAS DE SOFTWARE</t>
        </is>
      </c>
      <c r="C85" s="0" t="inlineStr">
        <is>
          <t xml:space="preserve">Publicada</t>
        </is>
      </c>
      <c r="D85" s="0" t="inlineStr">
        <is>
          <t xml:space="preserve">SUBSECRETARIA DEL MINISTERIO DE LA VIVIENDA Y URBANISMO</t>
        </is>
      </c>
      <c r="E85" s="0" t="inlineStr">
        <is>
          <t xml:space="preserve">Ministerio de Vivienda y Urbanismo(766)</t>
        </is>
      </c>
      <c r="F85" s="0" t="inlineStr">
        <is>
          <t xml:space="preserve">Región Metropolitana de Santiago</t>
        </is>
      </c>
      <c r="G85" s="0"/>
      <c r="H85" s="2">
        <v>46302.47669</v>
      </c>
      <c r="I85" s="2">
        <v>46328.631944</v>
      </c>
      <c r="J85" s="0">
        <v>15</v>
      </c>
      <c r="K85" s="3">
        <v>52000.0</v>
      </c>
      <c r="L85" s="0" t="inlineStr">
        <is>
          <t xml:space="preserve">USD</t>
        </is>
      </c>
      <c r="M85" s="0" t="inlineStr">
        <is>
          <t xml:space="preserve">LE</t>
        </is>
      </c>
      <c r="N85" s="4" t="inlineStr">
        <is>
          <t xml:space="preserve">Tecnologías de la información, telecomunicaciones y radiodifusión / Software / Software de gestión</t>
        </is>
      </c>
      <c r="O85" s="4" t="inlineStr">
        <is>
          <t xml:space="preserve">12 Unidad · Software de gestión de licencias</t>
        </is>
      </c>
      <c r="P85" s="2"/>
      <c r="Q85" s="2"/>
      <c r="R85" s="0" t="inlineStr">
        <is>
          <t xml:space="preserve">12 meses</t>
        </is>
      </c>
      <c r="S85" s="0" t="inlineStr">
        <is>
          <t xml:space="preserve">No</t>
        </is>
      </c>
      <c r="T85" s="4" t="inlineStr">
        <is>
          <t xml:space="preserve">NO PERMITE SUBCONTRATACIÓN VER PUNTO 1.13.5.7. “SUBCONTRATACIÓN” DE LAS BASES ADMINISTRATIVAS.</t>
        </is>
      </c>
      <c r="U85" s="0" t="inlineStr">
        <is>
          <t xml:space="preserve">Adrian Muñoz Brevis</t>
        </is>
      </c>
      <c r="V85" s="4" t="inlineStr">
        <is>
          <t xml:space="preserve">Renovar licencias de software por el período comprendido entre el 31 de diciembre 2026 al 30 de diciembre del 2027, de cinco 05 Licencias de Software FORTINET o equivalentes, por un período de doce 12 meses, divididos de la siguiente manera: dos 02 Firewalls FORTINET WAF400E, dos 02 Firewalls FORTINET 600E y un 01 Firewall FORTINET FortiAnalyzer 1000F”.</t>
        </is>
      </c>
      <c r="W85" s="5" t="str">
        <f>HYPERLINK("https://www.mercadopublico.cl/Procurement/Modules/Attachment/ViewAttachment.aspx?enc=p931IOe3cP4jMzthSKGSO7Cw8RdLn6pT%2fAo7NhEINJEPToxh7Nqd%2b4z0qvgDsKdFFde%2fSvdJQySFSFkksEk2HO9RVVSiZ29Ii912XptbQWycGACzkv21bK4ou9RufsvGCd1CfU1nLwJlg6siYJtQt6ORvc5rR7RtSk6cRU4DHPmAfQtzpmQfoKGGmX4OBSTnCLCy43hDCmot32vE9PufeyLPTo5pPOVDhbpBAdZSy3%2f253CrClVhKpd6YM7dCGEkqM1cMmhQFfHk3FkwesdWJaGkXtR%2bCU63%2blSO8otjTqYcRZvRs747lx1GMKKGCi6q","descargar bases")</f>
      </c>
    </row>
    <row r="86">
      <c r="A86" s="0" t="inlineStr">
        <is>
          <t xml:space="preserve">2735-149-LR26</t>
        </is>
      </c>
      <c r="B86" s="4" t="inlineStr">
        <is>
          <t xml:space="preserve">Servicio de Software de Gestión y Registro Clinico</t>
        </is>
      </c>
      <c r="C86" s="0" t="inlineStr">
        <is>
          <t xml:space="preserve">Publicada</t>
        </is>
      </c>
      <c r="D86" s="0" t="inlineStr">
        <is>
          <t xml:space="preserve">I MUNICIPALIDAD LO BARNECHEA</t>
        </is>
      </c>
      <c r="E86" s="0" t="inlineStr">
        <is>
          <t xml:space="preserve">Municipalidad de lo Barnechea - Adquisiciones - Consistorial</t>
        </is>
      </c>
      <c r="F86" s="0" t="inlineStr">
        <is>
          <t xml:space="preserve">Región Metropolitana de Santiago</t>
        </is>
      </c>
      <c r="G86" s="0" t="inlineStr">
        <is>
          <t xml:space="preserve">Lo Barnechea</t>
        </is>
      </c>
      <c r="H86" s="2">
        <v>46296.503356</v>
      </c>
      <c r="I86" s="2">
        <v>46328.645833</v>
      </c>
      <c r="J86" s="0">
        <v>15</v>
      </c>
      <c r="K86" s="3"/>
      <c r="L86" s="0" t="inlineStr">
        <is>
          <t xml:space="preserve">CLF</t>
        </is>
      </c>
      <c r="M86" s="0" t="inlineStr">
        <is>
          <t xml:space="preserve">LR</t>
        </is>
      </c>
      <c r="N86" s="4" t="inlineStr">
        <is>
          <t xml:space="preserve">Tecnologías de la información, telecomunicaciones y radiodifusión / Software / Software específico para la industria</t>
        </is>
      </c>
      <c r="O86" s="4" t="inlineStr">
        <is>
          <t xml:space="preserve">1 Unidad · Software médico</t>
        </is>
      </c>
      <c r="P86" s="2"/>
      <c r="Q86" s="2"/>
      <c r="R86" s="0" t="inlineStr">
        <is>
          <t xml:space="preserve">63 meses</t>
        </is>
      </c>
      <c r="S86" s="0" t="inlineStr">
        <is>
          <t xml:space="preserve">No</t>
        </is>
      </c>
      <c r="T86" s="4" t="inlineStr">
        <is>
          <t xml:space="preserve">Conforme a lo establecido en el numeral 16.6 de las bases administrativas</t>
        </is>
      </c>
      <c r="U86" s="0" t="inlineStr">
        <is>
          <t xml:space="preserve">Angelica Parra</t>
        </is>
      </c>
      <c r="V86" s="4" t="inlineStr">
        <is>
          <t xml:space="preserve">El objeto principal del servicio es proveer una plataforma tecnológica integral 100% web que dé estricto cumplimiento a lo dispuesto en la Ley N° 20.584 sobre Derechos y Deberes del Paciente, a la Ley N° 21.668 en materia de obligatoriedad e interoperabilidad de las fichas clínicas, y a la Ley N° 19.628 sobre protección de la vida privada, permitiendo mantener un registro clínico electrónico unificado, consistente, seguro y custodiado por la Dirección de Salud</t>
        </is>
      </c>
      <c r="W86" s="5" t="str">
        <f>HYPERLINK("https://www.mercadopublico.cl/Procurement/Modules/Attachment/ViewAttachment.aspx?enc=mbo4XCPDTed3eiFcr%2bMBqafEFATBW%2bASFotSTma8wCn1pL5sXvVwJm8Lhbo2F%2fEL%2f5Ce8txHzB7A67eGR5cwe3w0QrRQEKsfqhe5tVPJ8ZcWU5UkE80TPZYFidJS21M%2fcz6q8zFrGEKhWUuX698Jha4a%2bO1BTJ5BVqmXATJV5WFZTAqcBWJQorm6M8y0Fg07RpPzYHkLERe93Sa7USPtrsgSBlOUPZQrreIX0C8xI6MxBIwfnkmvB%2bLEDXbZ9eaf0PLgSaGonz0IedkrQPlrKfFSOXfSBIH2CG8Qwo5O2yLGIoXMjWHkA2EiTslh1jCI","descargar bases")</f>
      </c>
    </row>
    <row r="87">
      <c r="A87" s="0" t="inlineStr">
        <is>
          <t xml:space="preserve">519302-9-LE26</t>
        </is>
      </c>
      <c r="B87" s="4" t="inlineStr">
        <is>
          <t xml:space="preserve">DISEÑO IMPLEMENTACIÓN MEDICION MARKETING DIGITAL</t>
        </is>
      </c>
      <c r="C87" s="0" t="inlineStr">
        <is>
          <t xml:space="preserve">Publicada</t>
        </is>
      </c>
      <c r="D87" s="0" t="inlineStr">
        <is>
          <t xml:space="preserve">INSTITUTO NACIONAL DE PROPIEDAD INDUSTRIAL</t>
        </is>
      </c>
      <c r="E87" s="0" t="inlineStr">
        <is>
          <t xml:space="preserve">Servicios Generales</t>
        </is>
      </c>
      <c r="F87" s="0" t="inlineStr">
        <is>
          <t xml:space="preserve">Región Metropolitana de Santiago</t>
        </is>
      </c>
      <c r="G87" s="0" t="inlineStr">
        <is>
          <t xml:space="preserve">Santiago</t>
        </is>
      </c>
      <c r="H87" s="2">
        <v>46304.665139</v>
      </c>
      <c r="I87" s="2">
        <v>46328.666667</v>
      </c>
      <c r="J87" s="0">
        <v>15</v>
      </c>
      <c r="K87" s="3"/>
      <c r="L87" s="0" t="inlineStr">
        <is>
          <t xml:space="preserve">CLP</t>
        </is>
      </c>
      <c r="M87" s="0" t="inlineStr">
        <is>
          <t xml:space="preserve">LE</t>
        </is>
      </c>
      <c r="N87" s="4" t="inlineStr">
        <is>
          <t xml:space="preserve">Servicios profesionales, administrativos y consultorías de gestión empresarial / Servicios para la comercialización y distribución / Ventas y marketing</t>
        </is>
      </c>
      <c r="O87" s="4" t="inlineStr">
        <is>
          <t xml:space="preserve">1 Unidad · Campañas publicitarias o de marketing</t>
        </is>
      </c>
      <c r="P87" s="2"/>
      <c r="Q87" s="2"/>
      <c r="R87" s="0" t="inlineStr">
        <is>
          <t xml:space="preserve">3 meses</t>
        </is>
      </c>
      <c r="S87" s="0" t="inlineStr">
        <is>
          <t xml:space="preserve">No</t>
        </is>
      </c>
      <c r="T87" s="4"/>
      <c r="U87" s="0" t="inlineStr">
        <is>
          <t xml:space="preserve">Francisco Carrasco Ramírez</t>
        </is>
      </c>
      <c r="V87" s="4" t="inlineStr">
        <is>
          <t xml:space="preserve">El Instituto Nacional de Propiedad Industrial, requiere contratar el “DISEÑO, PLANIFICACIÓN, IMPLEMENTACIÓN, ADMINISTRACIÓN, OPTIMIZACIÓN Y MEDICIÓN DE CAMPAÑAS DE MARKETING DIGITAL PARA LA DIFUSIÓN DE ACTIVIDADES, CONTENIDOS Y HERRAMIENTAS ONLINE”.</t>
        </is>
      </c>
      <c r="W87" s="5" t="str">
        <f>HYPERLINK("https://www.mercadopublico.cl/Procurement/Modules/Attachment/ViewAttachment.aspx?enc=AfhJqT0jBoyf507psomZYjcyoupNNcUwHb%2bnqfjFyNN%2bmEciIb9d1APQ1Q5UdWZvDL9BQ4%2bmHoQ2mZ6VDbS%2bjZnlXeNzMvk7DkCYpnXqkXOc%2fwQuTfHqeB2rTeOmM8emIs4%2bAQ7GNaRdyz4Z0QiPs%2bQLlAGOTp2YwBi0zZ6aqNm2b6w5XcKFvwLM%2f%2bYUslA8WGCAUz8WAAxA4Pj5wh2B66s5gTzsEH3WdOj9KXlFH25t5MJDcgQj4vv5HN4E0uYuGSkzR3fzwzoFcs%2fmYUk9dg%2fMVxtg9mzb3kEIkvyG4Qbnymx5qyI10yI4aJAv65qz","descargar bases")</f>
      </c>
    </row>
    <row r="88">
      <c r="A88" s="0" t="inlineStr">
        <is>
          <t xml:space="preserve">621-909-LR26</t>
        </is>
      </c>
      <c r="B88" s="4" t="inlineStr">
        <is>
          <t xml:space="preserve">TERMOGRAFO DIGITAL MONITOREO TEMPERATURA 1000023277</t>
        </is>
      </c>
      <c r="C88" s="0" t="inlineStr">
        <is>
          <t xml:space="preserve">Publicada</t>
        </is>
      </c>
      <c r="D88" s="0" t="inlineStr">
        <is>
          <t xml:space="preserve">CENTRAL DE ABASTECIMIENTO DEL SISTEMA NACIONAL DE SERVICIO DE SALUD</t>
        </is>
      </c>
      <c r="E88" s="0" t="inlineStr">
        <is>
          <t xml:space="preserve">Compras del Giro 621</t>
        </is>
      </c>
      <c r="F88" s="0" t="inlineStr">
        <is>
          <t xml:space="preserve">Región Metropolitana de Santiago</t>
        </is>
      </c>
      <c r="G88" s="0" t="inlineStr">
        <is>
          <t xml:space="preserve">Santiago Centro</t>
        </is>
      </c>
      <c r="H88" s="2">
        <v>46297.536181</v>
      </c>
      <c r="I88" s="2">
        <v>46328.666667</v>
      </c>
      <c r="J88" s="0">
        <v>15</v>
      </c>
      <c r="K88" s="3">
        <v>533715000.0</v>
      </c>
      <c r="L88" s="0" t="inlineStr">
        <is>
          <t xml:space="preserve">CLP</t>
        </is>
      </c>
      <c r="M88" s="0" t="inlineStr">
        <is>
          <t xml:space="preserve">LR</t>
        </is>
      </c>
      <c r="N88" s="4" t="inlineStr">
        <is>
          <t xml:space="preserve">Equipamiento para laboratorios / Instrumentos de medida y experimentación / Instrumentos para medir temperatura y calor</t>
        </is>
      </c>
      <c r="O88" s="4" t="inlineStr">
        <is>
          <t xml:space="preserve">3000 Unidad · Termómetros de tele indicación</t>
        </is>
      </c>
      <c r="P88" s="2"/>
      <c r="Q88" s="2"/>
      <c r="R88" s="0" t="inlineStr">
        <is>
          <t xml:space="preserve">14 meses</t>
        </is>
      </c>
      <c r="S88" s="0" t="inlineStr">
        <is>
          <t xml:space="preserve">No</t>
        </is>
      </c>
      <c r="T88" s="4"/>
      <c r="U88" s="0" t="inlineStr">
        <is>
          <t xml:space="preserve">Gisela Teresa Castro Gomez</t>
        </is>
      </c>
      <c r="V88" s="4" t="inlineStr">
        <is>
          <t xml:space="preserve">BASES ADMINISTRATIVAS Y TÉCNICAS TIPO, POR LAS QUE SE REGIRÁN LOS PROCESOS DE LICITACIÓN PARA LA ADQUISICIÓN DE PRODUCTOS FARMACÉUTICOS, COSMÉTICOS, VACUNAS, INSUMOS, DISPOSITIVOS, Y/O ALIMENTOS DE USO MÉDICO, DESTINADO AL EJERCICIO DE ACCIONES DE SALUD</t>
        </is>
      </c>
      <c r="W88" s="5" t="str">
        <f>HYPERLINK("https://www.mercadopublico.cl/Procurement/Modules/Attachment/ViewAttachment.aspx?enc=X98YHNm48zDPlGmDFyPfneooujTODQDGh%2flv%2f%2fWG8t9VnI0PUnvUid5tQcmhfpUw48Dx9%2fLjD7P78tnfn2c4VGgkDo8VHOiIZwl3aKA44bGJ5h78%2fIBDvXQ%2fVr5eanzF1ODY38TQz1ophoe20U3Sz%2bQ4Bh8LR9LS3DwZPPjHYmHdL4x%2fzu8PYhhsqHLTWOZTSq%2f0Qx3XJNebWmmg%2fchUkGjsXft4KRvmS5RcD%2ffH2AD4VQy0iowcTzchIpJNMTDAWzW4%2fV%2fflb2gaudGnm%2bGxKUX71RTyywWzbbzfgN3zLIsdykkAH%2bC6sYj%2fu0NoSzu","descargar bases")</f>
      </c>
    </row>
    <row r="89">
      <c r="A89" s="0" t="inlineStr">
        <is>
          <t xml:space="preserve">2426-52-LR26</t>
        </is>
      </c>
      <c r="B89" s="4" t="inlineStr">
        <is>
          <t xml:space="preserve">DATACENTER ENLACES DE DATOS TELEFONIA E INTERNET</t>
        </is>
      </c>
      <c r="C89" s="0" t="inlineStr">
        <is>
          <t xml:space="preserve">Publicada</t>
        </is>
      </c>
      <c r="D89" s="0" t="inlineStr">
        <is>
          <t xml:space="preserve">I MUNICIPALIDAD DE VALPARAISO</t>
        </is>
      </c>
      <c r="E89" s="0" t="inlineStr">
        <is>
          <t xml:space="preserve">ADQUISICIONES MAYORES</t>
        </is>
      </c>
      <c r="F89" s="0" t="inlineStr">
        <is>
          <t xml:space="preserve">Región de Valparaíso </t>
        </is>
      </c>
      <c r="G89" s="0" t="inlineStr">
        <is>
          <t xml:space="preserve">Valparaíso</t>
        </is>
      </c>
      <c r="H89" s="2">
        <v>46297.658079</v>
      </c>
      <c r="I89" s="2">
        <v>46328.708333</v>
      </c>
      <c r="J89" s="0">
        <v>15</v>
      </c>
      <c r="K89" s="3">
        <v>40719.0</v>
      </c>
      <c r="L89" s="0" t="inlineStr">
        <is>
          <t xml:space="preserve">CLF</t>
        </is>
      </c>
      <c r="M89" s="0" t="inlineStr">
        <is>
          <t xml:space="preserve">LR</t>
        </is>
      </c>
      <c r="N89" s="4" t="inlineStr">
        <is>
          <t xml:space="preserve">Servicios basados en ingeniería, ciencias sociales y tecnología de la información / Servicios informáticos / Servicios de datos</t>
        </is>
      </c>
      <c r="O89" s="4" t="inlineStr">
        <is>
          <t xml:space="preserve">1 Unidad · Centro de servicios de datos</t>
        </is>
      </c>
      <c r="P89" s="2"/>
      <c r="Q89" s="2"/>
      <c r="R89" s="0" t="inlineStr">
        <is>
          <t xml:space="preserve">48 meses</t>
        </is>
      </c>
      <c r="S89" s="0" t="inlineStr">
        <is>
          <t xml:space="preserve">No</t>
        </is>
      </c>
      <c r="T89" s="4"/>
      <c r="U89" s="0" t="inlineStr">
        <is>
          <t xml:space="preserve">Juan Carlos Tempine</t>
        </is>
      </c>
      <c r="V89" s="4" t="inlineStr">
        <is>
          <t xml:space="preserve">SERVICIOS DE DATA CENTER, ENLACES DE DATOS, TELEFONÍA E INTERNET PARA LA MUNICIPALIDAD DE VALPARAÍSO</t>
        </is>
      </c>
      <c r="W89" s="5" t="str">
        <f>HYPERLINK("https://www.mercadopublico.cl/Procurement/Modules/Attachment/ViewAttachment.aspx?enc=mlHqyMkbTEZVetXRudSUGcqPQtAi%2bHsoyV9TmtAoEVS6Mjq7KXpRcFOktnMcnjFewZPkxw6CKh22hrMYVpoLOcsOupOKBYnW5rPTU9fWX%2fyUBCBujzPd5yZidxZfJfvxRKUjXdb3rtcmPBga32Bd8LaQ03rdJQFrGysYEiQozSIaSfHsV72O5FxYDeHv4AeoSQt9gWbVsCNvmL63%2bB9KV4KXz1TOzucPZ8K2pawgORUkEIVqBhhT4Q%2fxOdVkFa8impDmEY1Y9RlMdCy%2b3YAGswz2q2vMlaQp4ET9%2f6fo8nyBkfKqXvoQuJ2km9UDUXsP","descargar bases")</f>
      </c>
    </row>
    <row r="90">
      <c r="A90" s="0" t="inlineStr">
        <is>
          <t xml:space="preserve">2770-154-LP26</t>
        </is>
      </c>
      <c r="B90" s="4" t="inlineStr">
        <is>
          <t xml:space="preserve">SERVICIOS DE TELEFONÍA Y DATOS MÓVILES</t>
        </is>
      </c>
      <c r="C90" s="0" t="inlineStr">
        <is>
          <t xml:space="preserve">Publicada</t>
        </is>
      </c>
      <c r="D90" s="0" t="inlineStr">
        <is>
          <t xml:space="preserve">I MUNICIPALIDAD DE MAIPU</t>
        </is>
      </c>
      <c r="E90" s="0" t="inlineStr">
        <is>
          <t xml:space="preserve">I MUNICIPALIDAD DE MAIPU</t>
        </is>
      </c>
      <c r="F90" s="0" t="inlineStr">
        <is>
          <t xml:space="preserve">Región Metropolitana de Santiago</t>
        </is>
      </c>
      <c r="G90" s="0" t="inlineStr">
        <is>
          <t xml:space="preserve">Maipú</t>
        </is>
      </c>
      <c r="H90" s="2">
        <v>46308.486238</v>
      </c>
      <c r="I90" s="2">
        <v>46329.625</v>
      </c>
      <c r="J90" s="0">
        <v>16</v>
      </c>
      <c r="K90" s="3">
        <v>193200000.0</v>
      </c>
      <c r="L90" s="0" t="inlineStr">
        <is>
          <t xml:space="preserve">CLP</t>
        </is>
      </c>
      <c r="M90" s="0" t="inlineStr">
        <is>
          <t xml:space="preserve">LP</t>
        </is>
      </c>
      <c r="N90" s="4" t="inlineStr">
        <is>
          <t xml:space="preserve">Servicios básicos y de información pública / Telecomunicaciones / Comunicaciones móviles</t>
        </is>
      </c>
      <c r="O90" s="4" t="inlineStr">
        <is>
          <t xml:space="preserve">1 Global · Servicios de telefonía móvil</t>
        </is>
      </c>
      <c r="P90" s="2"/>
      <c r="Q90" s="2"/>
      <c r="R90" s="0" t="inlineStr">
        <is>
          <t xml:space="preserve">24 meses</t>
        </is>
      </c>
      <c r="S90" s="0" t="inlineStr">
        <is>
          <t xml:space="preserve">No</t>
        </is>
      </c>
      <c r="T90" s="4"/>
      <c r="U90" s="0" t="inlineStr">
        <is>
          <t xml:space="preserve">Teresa Olave Quinteros</t>
        </is>
      </c>
      <c r="V90" s="4" t="inlineStr">
        <is>
          <t xml:space="preserve">La presente licitación tiene por finalidad contratar el servicio de Telefonía y Datos Móviles, con el objetivo principal de mejorar la gestión institucional y uso de los recursos por medio de mejoras en los servicios actuales.
Para dar cumplimiento a lo anterior, el contratista, según lo dispuesto en el numeral 3.2. de las Bases Técnicas, deberá entregar en comodato 610 equipos de telefonía móvil, con sus respectivos accesorios, 95 dispositivos de conectividad móvil, y 55 SIM/eSIM para equipos municipales.
Todo lo anterior en virtud de lo dispuesto en las presentes Bases Administrativas, las Bases Técnicas y todos sus anexos.</t>
        </is>
      </c>
      <c r="W90" s="5" t="str">
        <f>HYPERLINK("https://www.mercadopublico.cl/Procurement/Modules/Attachment/ViewAttachment.aspx?enc=5USpdZQCdGbulw2If3Fc%2fIfRJ099aCuysEiRCB1mdZOlMEPZ7P4QUY%2f%2fqcJyphZHtJjicjYdovMCpBJ1KgslNIPLVYbz2R3DUsFPOL043HqsLlhbaAw5pjpHoRPb7e3f4VfVokEiPyQtXTZQCUWUc7vMxjMbSBX71ZWxxpoaYhNNzsKbvr7yqMwhiLTfarzA%2fH7FJYpq85RM59jG7E3sJN74f8s6siSixE2rtXDg4bEw94I6tR3eVrEpEq60rCSsJVdA81GTeLnGhgJKZaA4uPw3ne47QbrUglyz6JmAsbpAQJhOJHXM6ulBS7ekrewZ","descargar bases")</f>
      </c>
    </row>
    <row r="91">
      <c r="A91" s="0" t="inlineStr">
        <is>
          <t xml:space="preserve">1020-38-LP26</t>
        </is>
      </c>
      <c r="B91" s="4" t="inlineStr">
        <is>
          <t xml:space="preserve">Adquisición de Plataforma Next Generation Firewall</t>
        </is>
      </c>
      <c r="C91" s="0" t="inlineStr">
        <is>
          <t xml:space="preserve">Publicada</t>
        </is>
      </c>
      <c r="D91" s="0" t="inlineStr">
        <is>
          <t xml:space="preserve">MINISTERIO DE OBRAS PUBLICAS DIREC CION GRAL DE OO PP DCYF</t>
        </is>
      </c>
      <c r="E91" s="0" t="inlineStr">
        <is>
          <t xml:space="preserve">MOP Subsecretaría </t>
        </is>
      </c>
      <c r="F91" s="0" t="inlineStr">
        <is>
          <t xml:space="preserve">Región Metropolitana de Santiago</t>
        </is>
      </c>
      <c r="G91" s="0"/>
      <c r="H91" s="2">
        <v>46252.442361</v>
      </c>
      <c r="I91" s="2">
        <v>46329.625</v>
      </c>
      <c r="J91" s="0">
        <v>16</v>
      </c>
      <c r="K91" s="3">
        <v>240000000.0</v>
      </c>
      <c r="L91" s="0" t="inlineStr">
        <is>
          <t xml:space="preserve">CLP</t>
        </is>
      </c>
      <c r="M91" s="0" t="inlineStr">
        <is>
          <t xml:space="preserve">LP</t>
        </is>
      </c>
      <c r="N91" s="4" t="inlineStr">
        <is>
          <t xml:space="preserve">Tecnologías de la información, telecomunicaciones y radiodifusión / Equipos, plataformas y accesorios de redes multimedia, voz y datos / Equipos de seguridad de red, Tecnologías de la información, telecomunicaciones y radiodifusión / Software / Software de administración de redes</t>
        </is>
      </c>
      <c r="O91" s="4" t="inlineStr">
        <is>
          <t xml:space="preserve">2 Unidad · Equipo de seguridad de red de firewall · 1 Unidad · Software de vigilancia de redes</t>
        </is>
      </c>
      <c r="P91" s="2"/>
      <c r="Q91" s="2"/>
      <c r="R91" s="0" t="inlineStr">
        <is>
          <t xml:space="preserve">16 meses</t>
        </is>
      </c>
      <c r="S91" s="0" t="inlineStr">
        <is>
          <t xml:space="preserve">No</t>
        </is>
      </c>
      <c r="T91" s="4" t="inlineStr">
        <is>
          <t xml:space="preserve">Conforme al punto 10.5 de las Bases Administrativas, el oferente adjudicado no podrá subcontratar los servicios derivados de la ejecución del Contrato</t>
        </is>
      </c>
      <c r="U91" s="0" t="inlineStr">
        <is>
          <t xml:space="preserve">Francisco Borques</t>
        </is>
      </c>
      <c r="V91" s="4" t="inlineStr">
        <is>
          <t xml:space="preserve">Se requiere adquirir una solución consistente en dos 2 Firewall de Seguridad en alta disponibilidad, con la capacidad de crear instancias virtuales de NGFW, que deben proveer funcionalidades de IPS, filtrado de URL, control de identidad, control de QoS, protección de malware y seguridad DNS. Lo anterior administrado a través de una sola consola, además de incluir soporte 7X24 por 1 año de misión critica. Esta solución debe incluir el proceso de migración de firewall de datacenter.</t>
        </is>
      </c>
      <c r="W91" s="5" t="str">
        <f>HYPERLINK("https://www.mercadopublico.cl/Procurement/Modules/Attachment/ViewAttachment.aspx?enc=9fsQWplflNH3cQQ7mA6L5Edk9%2fVWu5MnipPTlA2ba5xur3Nw3uLD7vVfLtF9jmUgFAof%2bBOx3iYm1JREj7AHgghWWtDXnneWaa7yF%2beaSS8l7Vn4cgkrp5UQqZB7tB0NxuZU2YxxMSIsmk3T3LKqESHZVpFdnw%2fVGr2c5T3SCC0sunMueS5qXdW%2bGd31r1Va7NzLrAq1NrJzSUn7HKp46zSTI2tKBdDGyHjMN38xWHK8YHGOJtDTHtAp8KdehDf2eRlsbKiH3grYUY1GLZLjRg%2bYP4WxR2KseQQgS8ttG2e7qY%2boGsp3OHLi9CvyVpBV","descargar bases")</f>
      </c>
    </row>
    <row r="92">
      <c r="A92" s="0" t="inlineStr">
        <is>
          <t xml:space="preserve">654478-7-LP26</t>
        </is>
      </c>
      <c r="B92" s="4" t="inlineStr">
        <is>
          <t xml:space="preserve">RENOVACIÓN DE SOPORTE DE LICENCIAS DE SOFTWARE</t>
        </is>
      </c>
      <c r="C92" s="0" t="inlineStr">
        <is>
          <t xml:space="preserve">Publicada</t>
        </is>
      </c>
      <c r="D92" s="0" t="inlineStr">
        <is>
          <t xml:space="preserve">SUBSECRETARIA DE PREVENCION DEL DELITO</t>
        </is>
      </c>
      <c r="E92" s="0" t="inlineStr">
        <is>
          <t xml:space="preserve">Subsecretaría de Prevención del Delito</t>
        </is>
      </c>
      <c r="F92" s="0" t="inlineStr">
        <is>
          <t xml:space="preserve">Región Metropolitana de Santiago</t>
        </is>
      </c>
      <c r="G92" s="0" t="inlineStr">
        <is>
          <t xml:space="preserve">Santiago</t>
        </is>
      </c>
      <c r="H92" s="2">
        <v>46309.503866</v>
      </c>
      <c r="I92" s="2">
        <v>46329.666667</v>
      </c>
      <c r="J92" s="0">
        <v>16</v>
      </c>
      <c r="K92" s="3">
        <v>368390.0</v>
      </c>
      <c r="L92" s="0" t="inlineStr">
        <is>
          <t xml:space="preserve">USD</t>
        </is>
      </c>
      <c r="M92" s="0" t="inlineStr">
        <is>
          <t xml:space="preserve">LP</t>
        </is>
      </c>
      <c r="N92" s="4" t="inlineStr">
        <is>
          <t xml:space="preserve">Tecnologías de la información, telecomunicaciones y radiodifusión / Software / Software de gestión</t>
        </is>
      </c>
      <c r="O92" s="4" t="inlineStr">
        <is>
          <t xml:space="preserve">1 Unidad · Software de gestión de licencias · 1 Unidad · Software de gestión de licencias · 1 Unidad · Software de gestión de licencias · y 11 más</t>
        </is>
      </c>
      <c r="P92" s="2"/>
      <c r="Q92" s="2"/>
      <c r="R92" s="0" t="inlineStr">
        <is>
          <t xml:space="preserve">24 meses</t>
        </is>
      </c>
      <c r="S92" s="0" t="inlineStr">
        <is>
          <t xml:space="preserve">No</t>
        </is>
      </c>
      <c r="T92" s="4" t="inlineStr">
        <is>
          <t xml:space="preserve">No está permitida dada la especificidad del servicio requerido.</t>
        </is>
      </c>
      <c r="U92" s="0" t="inlineStr">
        <is>
          <t xml:space="preserve">Luis Alarcón Ruiz</t>
        </is>
      </c>
      <c r="V92" s="4" t="inlineStr">
        <is>
          <t xml:space="preserve">E1O2RT9 La Subsecretaría de Prevención del Delito del Ministerio de Seguridad Pública, en adelante también, “La Subsecretaría”, llama a presentar ofertas mediante Licitación Pública para la contratación de la “renovación de soporte y de suscripción de licencias de software para la Subsecretaría de Prevención del Delito”.</t>
        </is>
      </c>
      <c r="W92" s="5" t="str">
        <f>HYPERLINK("https://www.mercadopublico.cl/Procurement/Modules/Attachment/ViewAttachment.aspx?enc=pAKiTyJgknyu9CnyH%2fkXb5F3%2fEDXX0MOzyzG%2fcgjkG8f7Nw8xwOb7iqP4nTnRzOAqQzU8m6doDxbM8t4i5vDD8PdTzjf%2b5RPMkuAHiMFMOoO05ufjtk7v1HW8OokU2nu6htNevhodrPmlh7m9kHYsR76nHl9jcQ7ilGRTIKKvP%2fqq%2bFxgSap39lEg3jIAqpHDO5WFMGk4BF%2fGS1swtWH6N69V%2fkEfMg4bdDfH0334Rf2WvWjiV3oUI7lWzfIBBYzcLoNtKED1EAFLGXi0p99bTMT0scRg20HLu6%2fbkEbeE2eXV7iPHDBoVYajfpttpbH","descargar bases")</f>
      </c>
    </row>
    <row r="93">
      <c r="A93" s="0" t="inlineStr">
        <is>
          <t xml:space="preserve">4362-31-LP26</t>
        </is>
      </c>
      <c r="B93" s="4" t="inlineStr">
        <is>
          <t xml:space="preserve">Construcción Hitos de Acceso y Tótems Turísticos</t>
        </is>
      </c>
      <c r="C93" s="0" t="inlineStr">
        <is>
          <t xml:space="preserve">Publicada</t>
        </is>
      </c>
      <c r="D93" s="0" t="inlineStr">
        <is>
          <t xml:space="preserve">I MUNICIPALIDAD DE NACIMIENTO</t>
        </is>
      </c>
      <c r="E93" s="0" t="inlineStr">
        <is>
          <t xml:space="preserve">Secplan</t>
        </is>
      </c>
      <c r="F93" s="0" t="inlineStr">
        <is>
          <t xml:space="preserve">Región del Biobío </t>
        </is>
      </c>
      <c r="G93" s="0" t="inlineStr">
        <is>
          <t xml:space="preserve">Nacimiento</t>
        </is>
      </c>
      <c r="H93" s="2">
        <v>46309.782396</v>
      </c>
      <c r="I93" s="2">
        <v>46330.375</v>
      </c>
      <c r="J93" s="0">
        <v>17</v>
      </c>
      <c r="K93" s="3"/>
      <c r="L93" s="0" t="inlineStr">
        <is>
          <t xml:space="preserve">CLP</t>
        </is>
      </c>
      <c r="M93" s="0" t="inlineStr">
        <is>
          <t xml:space="preserve">LP</t>
        </is>
      </c>
      <c r="N93" s="4" t="inlineStr">
        <is>
          <t xml:space="preserve">Servicios de construcción y mantenimiento / Construcción de edificios en general / Construcción de obras civiles y infraestructuras</t>
        </is>
      </c>
      <c r="O93" s="4" t="inlineStr">
        <is>
          <t xml:space="preserve">1 Unidad · Construcción de obras civiles</t>
        </is>
      </c>
      <c r="P93" s="2"/>
      <c r="Q93" s="2"/>
      <c r="R93" s="0" t="inlineStr">
        <is>
          <t xml:space="preserve">90 días</t>
        </is>
      </c>
      <c r="S93" s="0" t="inlineStr">
        <is>
          <t xml:space="preserve">No</t>
        </is>
      </c>
      <c r="T93" s="4"/>
      <c r="U93" s="0" t="inlineStr">
        <is>
          <t xml:space="preserve">Gonzalo Antonio Oñate</t>
        </is>
      </c>
      <c r="V93" s="4" t="inlineStr">
        <is>
          <t xml:space="preserve">La obra contempla la construcción de dos hitos de acceso, uno para la localidad de
Chequenal y otro para Millapoa, además de la instalación de seis tótems turísticos informativos, distribuidos en tres puntos de cada localidad. Asimismo, el proyecto considera las obras necesarias para su correcta ejecución.</t>
        </is>
      </c>
      <c r="W93" s="5" t="str">
        <f>HYPERLINK("https://www.mercadopublico.cl/Procurement/Modules/Attachment/ViewAttachment.aspx?enc=roIyIvB7YSDvuDgBc1xAeWYAZGyLLrHka3uZCdFbAUME4uSLn0UH6%2beNgguiP6Kuk0JTARSthLcdwcboVavMmSIH100vPOUsNqydw%2fubyP4ZO5HxSYVW0%2fQxSqJfTQzGCkfRObF%2fMZcWcKL01oNABxuKN377esAJSxLpv0uCxHaPaJBfRBP%2fdwLkKS3xwRgBKwwO3iObzk4KSLYmqt8E%2b38Z6FFPuVEWFchX%2fadVJEzWkS0k7JlPYmV5t%2bmH7Gl6w%2fPIspjT6LOY9aBsF0xpL%2bEFF5HalQNjYfMY36Cf7sVDI5PW01FKXXAlEAHAdy8S","descargar bases")</f>
      </c>
    </row>
    <row r="94">
      <c r="A94" s="0" t="inlineStr">
        <is>
          <t xml:space="preserve">1782-17-LE26</t>
        </is>
      </c>
      <c r="B94" s="4" t="inlineStr">
        <is>
          <t xml:space="preserve">Consultoría Plataforma Inteligencia Inversión FRPD</t>
        </is>
      </c>
      <c r="C94" s="0" t="inlineStr">
        <is>
          <t xml:space="preserve">Publicada</t>
        </is>
      </c>
      <c r="D94" s="0" t="inlineStr">
        <is>
          <t xml:space="preserve">GOBIERNO REGIONAL DE ANTOFAGASTA</t>
        </is>
      </c>
      <c r="E94" s="0" t="inlineStr">
        <is>
          <t xml:space="preserve">GORE ANTOFAGASTA PROGRAMA 02 FNDR</t>
        </is>
      </c>
      <c r="F94" s="0" t="inlineStr">
        <is>
          <t xml:space="preserve">Región de Antofagasta </t>
        </is>
      </c>
      <c r="G94" s="0" t="inlineStr">
        <is>
          <t xml:space="preserve">Antofagasta</t>
        </is>
      </c>
      <c r="H94" s="2">
        <v>46310.685625</v>
      </c>
      <c r="I94" s="2">
        <v>46330.625</v>
      </c>
      <c r="J94" s="0">
        <v>17</v>
      </c>
      <c r="K94" s="3">
        <v>25000000.0</v>
      </c>
      <c r="L94" s="0" t="inlineStr">
        <is>
          <t xml:space="preserve">CLP</t>
        </is>
      </c>
      <c r="M94" s="0" t="inlineStr">
        <is>
          <t xml:space="preserve">LE</t>
        </is>
      </c>
      <c r="N94" s="4" t="inlineStr">
        <is>
          <t xml:space="preserve">Servicios profesionales, administrativos y consultorías de gestión empresarial / Consultorías o asesorías en gestión empresarial / Servicios de consultoría en gestión de empresas</t>
        </is>
      </c>
      <c r="O94" s="4" t="inlineStr">
        <is>
          <t xml:space="preserve">1 Unidad · Asesorías Informáticas</t>
        </is>
      </c>
      <c r="P94" s="2"/>
      <c r="Q94" s="2"/>
      <c r="R94" s="0"/>
      <c r="S94" s="0" t="inlineStr">
        <is>
          <t xml:space="preserve">No</t>
        </is>
      </c>
      <c r="T94" s="4"/>
      <c r="U94" s="0" t="inlineStr">
        <is>
          <t xml:space="preserve">Karla Dubo</t>
        </is>
      </c>
      <c r="V94" s="4" t="inlineStr">
        <is>
          <t xml:space="preserve">contratar una consultoría especializada para desarrollar un diagnóstico integral del ecosistema regional de inversión productiva y elaborar una propuesta técnica para la futura implementación de una Plataforma de Inteligencia Territorial 
para la Inversión Productiva del Royalty de la Región de Antofagasta, incluidas las Bases Técnicas, la estimación económica referencial y los insumos EVALTIC para la futura contratación tecnológica, conforme a lo establecido en las Bases Técnicas.</t>
        </is>
      </c>
      <c r="W94" s="5" t="str">
        <f>HYPERLINK("https://www.mercadopublico.cl/Procurement/Modules/Attachment/ViewAttachment.aspx?enc=stnNzVewuxywC54%2bT9YtE8MfLuYiA9Yenv95QjMEdGp8M54oMj%2bpdAS1z2%2fKRKQ5SJ4fsUshtAiv6g0zQtWSceGu8uawRCyFv7ZRWZNvpW2OouA6%2fu9fgVmES9GjEhf3TWJGj3rf9%2f36EfVz5tsjXrBFVtPHylSSpROBciuIs3URrLwMTA%2b6a4UyYmU1i8TEM0FU1oZEtLONx7CASbZjDL%2bzqxP0Y7OTs4Sg2O2iwH7DQz7ktmWN5BctoTMYDh2WIVMAXev05P8Q1wj%2bZv2bUd1rqSuSLUnCsqqU7r67ZM1Y%2fM3U1Xi4wYCI3c%2bk1Vqe","descargar bases")</f>
      </c>
    </row>
    <row r="95">
      <c r="A95" s="0" t="inlineStr">
        <is>
          <t xml:space="preserve">4127-51-LR26</t>
        </is>
      </c>
      <c r="B95" s="4" t="inlineStr">
        <is>
          <t xml:space="preserve">[DIGEDEP]Cursos M-Learning Plataforma SIAD 26-27</t>
        </is>
      </c>
      <c r="C95" s="0" t="inlineStr">
        <is>
          <t xml:space="preserve">Publicada</t>
        </is>
      </c>
      <c r="D95" s="0" t="inlineStr">
        <is>
          <t xml:space="preserve">SUBSECRETARIA DE SALUD PUBLICA</t>
        </is>
      </c>
      <c r="E95" s="0" t="inlineStr">
        <is>
          <t xml:space="preserve">Subsecretaria de Redes Asistenciales</t>
        </is>
      </c>
      <c r="F95" s="0" t="inlineStr">
        <is>
          <t xml:space="preserve">Región Metropolitana de Santiago</t>
        </is>
      </c>
      <c r="G95" s="0" t="inlineStr">
        <is>
          <t xml:space="preserve">Santiago</t>
        </is>
      </c>
      <c r="H95" s="2">
        <v>46300.445336</v>
      </c>
      <c r="I95" s="2">
        <v>46330.625</v>
      </c>
      <c r="J95" s="0">
        <v>17</v>
      </c>
      <c r="K95" s="3"/>
      <c r="L95" s="0" t="inlineStr">
        <is>
          <t xml:space="preserve">CLP</t>
        </is>
      </c>
      <c r="M95" s="0" t="inlineStr">
        <is>
          <t xml:space="preserve">LR</t>
        </is>
      </c>
      <c r="N95" s="4" t="inlineStr">
        <is>
          <t xml:space="preserve">Educación, formación, entrenamiento y capacitación / Sistemas educativos complementarios / Educación de adultos</t>
        </is>
      </c>
      <c r="O95" s="4" t="inlineStr">
        <is>
          <t xml:space="preserve">1 Unidad · Capacitación a empleados</t>
        </is>
      </c>
      <c r="P95" s="2"/>
      <c r="Q95" s="2"/>
      <c r="R95" s="0" t="inlineStr">
        <is>
          <t xml:space="preserve">12 meses</t>
        </is>
      </c>
      <c r="S95" s="0" t="inlineStr">
        <is>
          <t xml:space="preserve">No</t>
        </is>
      </c>
      <c r="T95" s="4"/>
      <c r="U95" s="0" t="inlineStr">
        <is>
          <t xml:space="preserve">Ana Osorio Yeuto</t>
        </is>
      </c>
      <c r="V95" s="4" t="inlineStr">
        <is>
          <t xml:space="preserve">Los servicios que considera este programa Sistema de Aprendizaje a Distancia SIAD son Despliegue de Cursos M- Learning, Desarrollo de Cursos Moodle, Actualizaciones Cursos Moodle Bacoffice para platafoma SIAD 2026 - 2027.</t>
        </is>
      </c>
      <c r="W95" s="5" t="str">
        <f>HYPERLINK("https://www.mercadopublico.cl/Procurement/Modules/Attachment/ViewAttachment.aspx?enc=0mhTyE6tr754NhwPf9Xd5sR%2bynNe548wW%2f%2fcRpzeyJ0xAN%2f7AiY%2bHVrb90M4nqCnkbp9bKkeKuuO%2fVJVnTYY8PODIKekhWDwVoZ87521i96GwJWiC%2bXi9b4E2jOflDbV%2b%2b7RQWCy76x453mb%2f9gSkM%2frFqubk0UZP8IC0FuvsjrWeKV%2buZ%2fcusOGf39K8VIitHP5oZhCmaWES7%2fXALBXSNNlTPgTkX%2fC2tjy3frpnWQHPXLahGrS6e%2btFW0ekC4vimJvVEfTLL1MJk7y9BJ0yNVy8IVa%2fWtFuSduI9eRS3X4cVoDMuJpYISbhtR%2b9z%2b7","descargar bases")</f>
      </c>
    </row>
    <row r="96">
      <c r="A96" s="0" t="inlineStr">
        <is>
          <t xml:space="preserve">652-61-LP26</t>
        </is>
      </c>
      <c r="B96" s="4" t="inlineStr">
        <is>
          <t xml:space="preserve">ARRIENDO SERVIDOR INFORMATICO PARA PROGRAMA SISSA.</t>
        </is>
      </c>
      <c r="C96" s="0" t="inlineStr">
        <is>
          <t xml:space="preserve">Publicada</t>
        </is>
      </c>
      <c r="D96" s="0" t="inlineStr">
        <is>
          <t xml:space="preserve">SERVICIO DE SALUD ARAUCO</t>
        </is>
      </c>
      <c r="E96" s="0" t="inlineStr">
        <is>
          <t xml:space="preserve">SERVICIO DE SALUD ARAUCO</t>
        </is>
      </c>
      <c r="F96" s="0" t="inlineStr">
        <is>
          <t xml:space="preserve">Región del Biobío </t>
        </is>
      </c>
      <c r="G96" s="0" t="inlineStr">
        <is>
          <t xml:space="preserve">Lebu</t>
        </is>
      </c>
      <c r="H96" s="2">
        <v>46310.878391</v>
      </c>
      <c r="I96" s="2">
        <v>46330.625</v>
      </c>
      <c r="J96" s="0">
        <v>17</v>
      </c>
      <c r="K96" s="3"/>
      <c r="L96" s="0" t="inlineStr">
        <is>
          <t xml:space="preserve">CLP</t>
        </is>
      </c>
      <c r="M96" s="0" t="inlineStr">
        <is>
          <t xml:space="preserve">LP</t>
        </is>
      </c>
      <c r="N96" s="4" t="inlineStr">
        <is>
          <t xml:space="preserve">Tecnologías de la información, telecomunicaciones y radiodifusión / Equipos informáticos y accesorios / Computadores</t>
        </is>
      </c>
      <c r="O96" s="4" t="inlineStr">
        <is>
          <t xml:space="preserve">1 Unidad · Servidores</t>
        </is>
      </c>
      <c r="P96" s="2"/>
      <c r="Q96" s="2"/>
      <c r="R96" s="0"/>
      <c r="S96" s="0" t="inlineStr">
        <is>
          <t xml:space="preserve">No</t>
        </is>
      </c>
      <c r="T96" s="4"/>
      <c r="U96" s="0" t="inlineStr">
        <is>
          <t xml:space="preserve">Jefe Depto. TIC del Servicio de Salud Arauco</t>
        </is>
      </c>
      <c r="V96" s="4" t="inlineStr">
        <is>
          <t xml:space="preserve">El Servicio de Salud Arauco a través de su Dirección, requiere contratar el CONVENIO ARRIENDO DE SERVIDOR INFORMATICO PROGRAMA SISSA, SERVICIO DE SALUD ARAUCO PARA EL SERVICIO DE SALUD ARAUCANIA SUR, por un periodo de 36 meses destinado al Programa SISSA.  Dicho servidor deberá instalarse en la Sala de Servidores del Servicio de Salud Araucanía Sur, ubicada en calle Prat Numero 969, de la ciudad de Temuco.</t>
        </is>
      </c>
      <c r="W96" s="5" t="str">
        <f>HYPERLINK("https://www.mercadopublico.cl/Procurement/Modules/Attachment/ViewAttachment.aspx?enc=2mLi9ZKwJFc9ugw8ufNOm4%2bVoYl4My16AFvV9o3ZwhseoSNdlY8%2fh%2bhB16QuHow2n2daFUuVJGpoTaf6AEi5YPVQ9qaYsMGsmRt2LY2A8kohBTKyVZO7tiQlk0ny%2fCeWnHSCI6ld0oBsKeVkjoxK1tTsuklwNoYjZlpznZarGIHRW0lXZMqHJ3kjMJb3xaxktx%2bC%2fmXAF1UGECBi2kzcA4FKbaPMQ%2fEJaUj6GumBWezgNnsrnpjOi%2bO05t4KESUQ3Y3485etUyQaXO99QLY3LqPqFpCy1La0gWNDVnUmQO48uSTfcZ%2bgYuWHSYNDQY5D","descargar bases")</f>
      </c>
    </row>
    <row r="97">
      <c r="A97" s="0" t="inlineStr">
        <is>
          <t xml:space="preserve">5403-11-LP26</t>
        </is>
      </c>
      <c r="B97" s="4" t="inlineStr">
        <is>
          <t xml:space="preserve">Diseño e instalación de gobernanza de datos</t>
        </is>
      </c>
      <c r="C97" s="0" t="inlineStr">
        <is>
          <t xml:space="preserve">Publicada</t>
        </is>
      </c>
      <c r="D97" s="0" t="inlineStr">
        <is>
          <t xml:space="preserve">COMISION NACIONAL DE ACREDITACION</t>
        </is>
      </c>
      <c r="E97" s="0" t="inlineStr">
        <is>
          <t xml:space="preserve">COMISION NACIONAL DE ACREDITACION</t>
        </is>
      </c>
      <c r="F97" s="0" t="inlineStr">
        <is>
          <t xml:space="preserve">Región Metropolitana de Santiago</t>
        </is>
      </c>
      <c r="G97" s="0" t="inlineStr">
        <is>
          <t xml:space="preserve">Santiago</t>
        </is>
      </c>
      <c r="H97" s="2">
        <v>46310.745671</v>
      </c>
      <c r="I97" s="2">
        <v>46330.666667</v>
      </c>
      <c r="J97" s="0">
        <v>17</v>
      </c>
      <c r="K97" s="3"/>
      <c r="L97" s="0" t="inlineStr">
        <is>
          <t xml:space="preserve">CLP</t>
        </is>
      </c>
      <c r="M97" s="0" t="inlineStr">
        <is>
          <t xml:space="preserve">LP</t>
        </is>
      </c>
      <c r="N97" s="4" t="inlineStr">
        <is>
          <t xml:space="preserve">Servicios profesionales, administrativos y consultorías de gestión empresarial / Consultorías o asesorías en gestión empresarial / Servicios de consultoría en gestión de empresas</t>
        </is>
      </c>
      <c r="O97" s="4" t="inlineStr">
        <is>
          <t xml:space="preserve">1 Unidad · Asesorías en gestión estratégica</t>
        </is>
      </c>
      <c r="P97" s="2"/>
      <c r="Q97" s="2"/>
      <c r="R97" s="0" t="inlineStr">
        <is>
          <t xml:space="preserve">9 meses</t>
        </is>
      </c>
      <c r="S97" s="0" t="inlineStr">
        <is>
          <t xml:space="preserve">No</t>
        </is>
      </c>
      <c r="T97" s="4"/>
      <c r="U97" s="0" t="inlineStr">
        <is>
          <t xml:space="preserve">Carolina Olea</t>
        </is>
      </c>
      <c r="V97" s="4" t="inlineStr">
        <is>
          <t xml:space="preserve">Las presentes bases tienen por objetivo diseñar e iniciar la instalación progresiva del modelo institucional de gobernanza y gestión de datos de la Comisión Nacional de Acreditación mediante el diagnóstico de capacidades actuales, definición de una hoja de ruta, establecimiento de estructuras de gobierno y transferencia de capacidades institucionales, contribuyendo a la transformación digital, gestión de calidad, protección de datos y desarrollo responsable de iniciativas basadas en inteligencia artificial.</t>
        </is>
      </c>
      <c r="W97" s="5" t="str">
        <f>HYPERLINK("https://www.mercadopublico.cl/Procurement/Modules/Attachment/ViewAttachment.aspx?enc=Xh3XRPmJpQ5TLOU1rwucQ2HlFzrYG1X8VFGznNGaYBXwCn7IlxRG1lRQyFeARXWMEIcXINzq9IKyfm6ix4zbxTt8GhdtdJejd5Hj5vENAty%2fK7UWjcdajxRrlIQB7Ss4mEsPvELhGb6D8PINczRZ%2beVPG%2bhCxr55i0bI7CKfqfoyzysWhKO%2bX9DywGzQvl%2brvW58ATEBSuBRyLrhXy2%2be8o0OaZUC%2fjbANgc8Uma4iteXEqOTqPz%2f3lX55BX65BUWNJ9sCqjP0%2fNIABEJEBanAsA9qFAbtBh0L2KvvFIRjSiVgZ%2flyWnH%2fI%2fERXez9Ai","descargar bases")</f>
      </c>
    </row>
    <row r="98">
      <c r="A98" s="0" t="inlineStr">
        <is>
          <t xml:space="preserve">1447930-15-LP26</t>
        </is>
      </c>
      <c r="B98" s="4" t="inlineStr">
        <is>
          <t xml:space="preserve">SSP - Plataforma de virtualización On Premise</t>
        </is>
      </c>
      <c r="C98" s="0" t="inlineStr">
        <is>
          <t xml:space="preserve">Publicada</t>
        </is>
      </c>
      <c r="D98" s="0" t="inlineStr">
        <is>
          <t xml:space="preserve">SUBSECRETARIA DE SEGURIDAD PUBLICA</t>
        </is>
      </c>
      <c r="E98" s="0" t="inlineStr">
        <is>
          <t xml:space="preserve">SUBSECRETARIA DE SEGURIDAD PUBLICA</t>
        </is>
      </c>
      <c r="F98" s="0" t="inlineStr">
        <is>
          <t xml:space="preserve">Región Metropolitana de Santiago</t>
        </is>
      </c>
      <c r="G98" s="0" t="inlineStr">
        <is>
          <t xml:space="preserve">Santiago</t>
        </is>
      </c>
      <c r="H98" s="2">
        <v>46311.52985</v>
      </c>
      <c r="I98" s="2">
        <v>46331.708333</v>
      </c>
      <c r="J98" s="0">
        <v>18</v>
      </c>
      <c r="K98" s="3">
        <v>113050000.0</v>
      </c>
      <c r="L98" s="0" t="inlineStr">
        <is>
          <t xml:space="preserve">CLP</t>
        </is>
      </c>
      <c r="M98" s="0" t="inlineStr">
        <is>
          <t xml:space="preserve">LP</t>
        </is>
      </c>
      <c r="N98" s="4" t="inlineStr">
        <is>
          <t xml:space="preserve">Tecnologías de la información, telecomunicaciones y radiodifusión / Software / Software para trabajo en redes</t>
        </is>
      </c>
      <c r="O98" s="4" t="inlineStr">
        <is>
          <t xml:space="preserve">1 Unidad · Software de interconectividad de plataformas</t>
        </is>
      </c>
      <c r="P98" s="2"/>
      <c r="Q98" s="2"/>
      <c r="R98" s="0" t="inlineStr">
        <is>
          <t xml:space="preserve">40 meses</t>
        </is>
      </c>
      <c r="S98" s="0" t="inlineStr">
        <is>
          <t xml:space="preserve">No</t>
        </is>
      </c>
      <c r="T98" s="4"/>
      <c r="U98" s="0" t="inlineStr">
        <is>
          <t xml:space="preserve">Mauricio Quitral</t>
        </is>
      </c>
      <c r="V98" s="4" t="inlineStr">
        <is>
          <t xml:space="preserve">La Subsecretaría de Seguridad Pública, llama a licitación pública, para la adquisición e implementación de equipamiento, software, puesta en marcha y paso a producción de una plataforma de virtualización on-premise para implementar en las dependencias del nivel central de la Subsecretaría de Seguridad Pública, ubicadas en Teatinos N°220, piso 6.</t>
        </is>
      </c>
      <c r="W98" s="5" t="str">
        <f>HYPERLINK("https://www.mercadopublico.cl/Procurement/Modules/Attachment/ViewAttachment.aspx?enc=ZzfSUF%2f%2fJ%2f0zVf8MN62CcdhhPf7%2fdr9nHHgZDZypqlhebT2TahyP2zmvftk%2b5H%2fPPJGuVUUQqfZvbxI5lhK4SibITnyks1qBqFRPA1hIixgbJIDj25zMbJhzYdoHiNcSzPfyxChJ%2b7MV7NDYqALWwEZ38KILIkZw14nPHzaAE%2fAM%2fOTy8rKPZY2r%2fZFE%2fw28HWFfar%2fun5LxQP%2fk2Frg0wsya0eg0TROf721KT2do4NsQk6U5v0V51B2%2fPXn2G%2f0d4ObYIqgwB5ixdGfoYY0WPC0%2blMmgTJzsiIEI7x6SXWhjW%2f4G%2fkTdGWiq0yDAetp","descargar bases")</f>
      </c>
    </row>
    <row r="99">
      <c r="A99" s="0" t="inlineStr">
        <is>
          <t xml:space="preserve">1232565-42-LP26</t>
        </is>
      </c>
      <c r="B99" s="4" t="inlineStr">
        <is>
          <t xml:space="preserve">Mesa Digital de Disección Anatómica Convertible</t>
        </is>
      </c>
      <c r="C99" s="0" t="inlineStr">
        <is>
          <t xml:space="preserve">Publicada</t>
        </is>
      </c>
      <c r="D99" s="0" t="inlineStr">
        <is>
          <t xml:space="preserve">UNIVERSIDAD DE LA SERENA</t>
        </is>
      </c>
      <c r="E99" s="0" t="inlineStr">
        <is>
          <t xml:space="preserve">DIRECCIÓN DE GESTIÓN ESTRATÉGICA INSTITUCIONAL</t>
        </is>
      </c>
      <c r="F99" s="0" t="inlineStr">
        <is>
          <t xml:space="preserve">Región de Coquimbo </t>
        </is>
      </c>
      <c r="G99" s="0" t="inlineStr">
        <is>
          <t xml:space="preserve">La Serena</t>
        </is>
      </c>
      <c r="H99" s="2">
        <v>46311.490671</v>
      </c>
      <c r="I99" s="2">
        <v>46331.75</v>
      </c>
      <c r="J99" s="0">
        <v>18</v>
      </c>
      <c r="K99" s="3"/>
      <c r="L99" s="0" t="inlineStr">
        <is>
          <t xml:space="preserve">CLP</t>
        </is>
      </c>
      <c r="M99" s="0" t="inlineStr">
        <is>
          <t xml:space="preserve">LP</t>
        </is>
      </c>
      <c r="N99" s="4" t="inlineStr">
        <is>
          <t xml:space="preserve">Equipamiento y suministros médicos / Suministros para formación y estudios de medicina / Ayudas para la formación médica</t>
        </is>
      </c>
      <c r="O99" s="4" t="inlineStr">
        <is>
          <t xml:space="preserve">1 Unidad · Equipos para formación y estudios de medicina</t>
        </is>
      </c>
      <c r="P99" s="2"/>
      <c r="Q99" s="2"/>
      <c r="R99" s="0"/>
      <c r="S99" s="0" t="inlineStr">
        <is>
          <t xml:space="preserve">No</t>
        </is>
      </c>
      <c r="T99" s="4"/>
      <c r="U99" s="0" t="inlineStr">
        <is>
          <t xml:space="preserve">Estefania Muñoz Valdivia</t>
        </is>
      </c>
      <c r="V99" s="4" t="inlineStr">
        <is>
          <t xml:space="preserve">El objeto de la presente licitación es el de proveer a la Universidad de los siguientes bienes yo servicios Mesa Digital de Disección Anatómica Convertible para la Dirección de Gestión Estratégica Institucional de la Universidad a Requerimiento de la carrera de Medicina y el Proyecto ULS 25991</t>
        </is>
      </c>
      <c r="W99" s="5" t="str">
        <f>HYPERLINK("https://www.mercadopublico.cl/Procurement/Modules/Attachment/ViewAttachment.aspx?enc=VUnYNydHoiHrUWORC5%2bnTvwnT42C%2b7JJaoOlUkGi2i%2f6WcNmMbK2L8iSlNjzz22ynjTiD%2bnPuEIgRpLlSXpCknhbrGL6HFW4yn06aN1DIR86JzGWLVOJNKhiXhjNY58Ua%2f4xR5jZKnkvGnS%2fcqldoto%2bHiP4YR%2bix%2fkU4pGmeSOC3TkVXniw9YRoO1mFPByZv%2f6wJ9vqFkcxQaKhpjDNIa1xD31CpHAIX5Znfmopt0PkzJc5%2fCVvVwQcUdSy38YVmMQgqzluPwqYYiLj76zJCjaH%2bq8d6XEGjs7KP1GmRShzD0DUOXXKUofVOR%2bfJcOb","descargar bases")</f>
      </c>
    </row>
    <row r="100">
      <c r="A100" s="0" t="inlineStr">
        <is>
          <t xml:space="preserve">1020-54-LP26</t>
        </is>
      </c>
      <c r="B100" s="4" t="inlineStr">
        <is>
          <t xml:space="preserve">Administración y Mantención de Bases de Datos MOP</t>
        </is>
      </c>
      <c r="C100" s="0" t="inlineStr">
        <is>
          <t xml:space="preserve">Publicada</t>
        </is>
      </c>
      <c r="D100" s="0" t="inlineStr">
        <is>
          <t xml:space="preserve">MINISTERIO DE OBRAS PUBLICAS DIREC CION GRAL DE OO PP DCYF</t>
        </is>
      </c>
      <c r="E100" s="0" t="inlineStr">
        <is>
          <t xml:space="preserve">MOP Subsecretaría </t>
        </is>
      </c>
      <c r="F100" s="0" t="inlineStr">
        <is>
          <t xml:space="preserve">Región Metropolitana de Santiago</t>
        </is>
      </c>
      <c r="G100" s="0"/>
      <c r="H100" s="2">
        <v>46303.478727</v>
      </c>
      <c r="I100" s="2">
        <v>46332.625</v>
      </c>
      <c r="J100" s="0">
        <v>19</v>
      </c>
      <c r="K100" s="3">
        <v>174000000.0</v>
      </c>
      <c r="L100" s="0" t="inlineStr">
        <is>
          <t xml:space="preserve">CLP</t>
        </is>
      </c>
      <c r="M100" s="0" t="inlineStr">
        <is>
          <t xml:space="preserve">LP</t>
        </is>
      </c>
      <c r="N100" s="4" t="inlineStr">
        <is>
          <t xml:space="preserve">Servicios profesionales, administrativos y consultorías de gestión empresarial / Servicios de recursos humanos / Contratación de personal</t>
        </is>
      </c>
      <c r="O100" s="4" t="inlineStr">
        <is>
          <t xml:space="preserve">24 Mes · Administradores de bases de datos</t>
        </is>
      </c>
      <c r="P100" s="2"/>
      <c r="Q100" s="2"/>
      <c r="R100" s="0" t="inlineStr">
        <is>
          <t xml:space="preserve">25 meses</t>
        </is>
      </c>
      <c r="S100" s="0" t="inlineStr">
        <is>
          <t xml:space="preserve">No</t>
        </is>
      </c>
      <c r="T100" s="4" t="inlineStr">
        <is>
          <t xml:space="preserve">Según 10.5 de las BA El oferente adjudicado no podrá subcontratar los servicios derivados de la ejecución del Contrato</t>
        </is>
      </c>
      <c r="U100" s="0" t="inlineStr">
        <is>
          <t xml:space="preserve">Francisco Borquez</t>
        </is>
      </c>
      <c r="V100" s="4" t="inlineStr">
        <is>
          <t xml:space="preserve">Dado que toda la información generada y recolectada por los servicios y sistemas ministeriales se almacena en algún tipo de base de datos, el objetivo de la contratación solicitada, es disponer de un servicio de administración de bases de datos con dos modalidades de atención, remota y presencial, que permita garantizar la Administración, Mantención, Monitoreo y Continuidad operacional de las bases de datos Oracle, MS SQL Server y PostgreSQL, y MySQL, y cumplir con las Políticas de Seguridad de la Información del Ministerio de Obras Públicas. Además, entregar niveles de servicio SLA acordes a las exigencias del MOP y a las mejores prácticas de la industria.
El Adjudicatario deberá  asegurar, mediante la conformación indicada en el punto 4.12 de las presentes BT, un equipo de trabajo que cuente con todas y cada una de las certificaciones técnicas, que permitan tener una plataforma de bases de datos: estable, controlada, disponible y documentada.</t>
        </is>
      </c>
      <c r="W100" s="5" t="str">
        <f>HYPERLINK("https://www.mercadopublico.cl/Procurement/Modules/Attachment/ViewAttachment.aspx?enc=5%2bSBHv1sIie3FthRK0KXrjGm0PuAzT3tkZqhMyeUcV%2bpjF2geQfb8xBvLkPK79LryAY8KdXYIONtDNuvAcvlF1pbIuUzqtiBA7NMYfvGH6FJDVufgAfq0DXksom8y00Eo8Q6QrvUlJpNDG6alqmEe%2btYxyg6Q4vkRLZ2ax%2fL6ioeG3zcgntkTgHqed82kqDNVKF6O3UX%2bKIQubBlEwoSZdLOwlQXF2laaTF0u9YyIAzQpuQjRU0q5EtmKTAGC%2bd0oJ%2bZWHJCp4xSwGTYpaJpR7mhfO1qO8W7iEyJzQ1%2b9wmOnPqLiYaEz8BN9TFCkLlp","descargar bases")</f>
      </c>
    </row>
    <row r="101">
      <c r="A101" s="0" t="inlineStr">
        <is>
          <t xml:space="preserve">605-17-LP26</t>
        </is>
      </c>
      <c r="B101" s="4" t="inlineStr">
        <is>
          <t xml:space="preserve">TELEFONÍA FIJA Y RED PRIVADA DE DATOS</t>
        </is>
      </c>
      <c r="C101" s="0" t="inlineStr">
        <is>
          <t xml:space="preserve">Publicada</t>
        </is>
      </c>
      <c r="D101" s="0" t="inlineStr">
        <is>
          <t xml:space="preserve">Consejo de Defensa del Estado</t>
        </is>
      </c>
      <c r="E101" s="0" t="inlineStr">
        <is>
          <t xml:space="preserve">Consejo de Defensa del Estado</t>
        </is>
      </c>
      <c r="F101" s="0" t="inlineStr">
        <is>
          <t xml:space="preserve">Región Metropolitana de Santiago</t>
        </is>
      </c>
      <c r="G101" s="0" t="inlineStr">
        <is>
          <t xml:space="preserve">Santiago</t>
        </is>
      </c>
      <c r="H101" s="2">
        <v>46267.454861</v>
      </c>
      <c r="I101" s="2">
        <v>46332.625</v>
      </c>
      <c r="J101" s="0">
        <v>19</v>
      </c>
      <c r="K101" s="3">
        <v>8500.0</v>
      </c>
      <c r="L101" s="0" t="inlineStr">
        <is>
          <t xml:space="preserve">CLF</t>
        </is>
      </c>
      <c r="M101" s="0" t="inlineStr">
        <is>
          <t xml:space="preserve">LP</t>
        </is>
      </c>
      <c r="N101" s="4" t="inlineStr">
        <is>
          <t xml:space="preserve">Servicios básicos y de información pública / Telecomunicaciones / Telefonía local y de larga distancia</t>
        </is>
      </c>
      <c r="O101" s="4" t="inlineStr">
        <is>
          <t xml:space="preserve">1 Unidad · Servicio telefónico local · 1 Unidad · Servicio de comunicación IP</t>
        </is>
      </c>
      <c r="P101" s="2"/>
      <c r="Q101" s="2"/>
      <c r="R101" s="0" t="inlineStr">
        <is>
          <t xml:space="preserve">24 meses</t>
        </is>
      </c>
      <c r="S101" s="0" t="inlineStr">
        <is>
          <t xml:space="preserve">No</t>
        </is>
      </c>
      <c r="T101" s="4" t="inlineStr">
        <is>
          <t xml:space="preserve">El proveedor no podrá ceder ni transferir en forma alguna, total ni parcialmente, los derechos y obligaciones que nacen del desarrollo de esta licitación y del respectivo contrato que se celebre con la institución contratante.  
Atendida la naturaleza</t>
        </is>
      </c>
      <c r="U101" s="0" t="inlineStr">
        <is>
          <t xml:space="preserve">IVANHOE AGUIRRE RIVERA</t>
        </is>
      </c>
      <c r="V101" s="4" t="inlineStr">
        <is>
          <t xml:space="preserve">La presente licitación consta de dos ítems a contratar a un único proveedor a nivel nacional:
I.- TELEFONÍA FIJA:
Se requiere contratar mediante Licitación Pública el Servicio de Telefonía fija con enlace dedicado SIP Trunk, para las comunicaciones internas. El servicio para contratar también comprende la habilitación de acceso a comunicaciones hacia equipos telefónicos móviles, habilitación de acceso a servicios complementarios 600.
II.- RED PRIVADA DE DATOS:
Se requiere contratar el servicio de red privada de datos mediante la tecnología de RED IP que considere calidad de servicio para audio y vídeo, y que brinde Housing a su solución de contingencia, conforme a los parámetros y requerimientos señalados en estas bases técnicas.
Se requiere que las empresas del rubro oferten todos los requerimientos comprendidos en la presente licitación.</t>
        </is>
      </c>
      <c r="W101" s="5" t="str">
        <f>HYPERLINK("https://www.mercadopublico.cl/Procurement/Modules/Attachment/ViewAttachment.aspx?enc=1lgeB%2b0ePbZogfQEnayutdaDdpBe0CNy3vmsRY2FeFaAmQG4RFNu9sAXBl8cdhQmLRTZS1IqvauMdWBjImVz9oza6KFolCZ6LsyOyief8DsBs0vqcGwCZ5gtbj2yDGdR6pbLRgdfMy1QzZnjjc0%2bNzDn6G%2bhcnSVaIqpcVCxV3bR7Q%2bU70y4LcYX1Wro1zcakIHd%2btCA6j%2b6PYjEImsRP02X2DZ793TfUuGfzl0ogTPtQBX0e3GIE3xkzo1EBoXQAxUX3MxhJF6FunTdOQA6TxYfxlYbkfchSD43AP6zyy6ftTMxecdwW6O0J40OFO%2bU","descargar bases")</f>
      </c>
    </row>
    <row r="102">
      <c r="A102" s="0" t="inlineStr">
        <is>
          <t xml:space="preserve">1113265-17-LE26</t>
        </is>
      </c>
      <c r="B102" s="4" t="inlineStr">
        <is>
          <t xml:space="preserve">PLATAFORMA DE GESTIÓN ESTRATÉGICA</t>
        </is>
      </c>
      <c r="C102" s="0" t="inlineStr">
        <is>
          <t xml:space="preserve">Publicada</t>
        </is>
      </c>
      <c r="D102" s="0" t="inlineStr">
        <is>
          <t xml:space="preserve">CENTRO DE FORMACION TECNICA DE LA REGION DE ANTOFAGASTA</t>
        </is>
      </c>
      <c r="E102" s="0" t="inlineStr">
        <is>
          <t xml:space="preserve">UNIDAD DE COMPRAS</t>
        </is>
      </c>
      <c r="F102" s="0" t="inlineStr">
        <is>
          <t xml:space="preserve">Región de Antofagasta </t>
        </is>
      </c>
      <c r="G102" s="0" t="inlineStr">
        <is>
          <t xml:space="preserve">Calama</t>
        </is>
      </c>
      <c r="H102" s="2">
        <v>46309.735046</v>
      </c>
      <c r="I102" s="2">
        <v>46332.63125</v>
      </c>
      <c r="J102" s="0">
        <v>19</v>
      </c>
      <c r="K102" s="3"/>
      <c r="L102" s="0" t="inlineStr">
        <is>
          <t xml:space="preserve">CLP</t>
        </is>
      </c>
      <c r="M102" s="0" t="inlineStr">
        <is>
          <t xml:space="preserve">LE</t>
        </is>
      </c>
      <c r="N102" s="4" t="inlineStr">
        <is>
          <t xml:space="preserve">Tecnologías de la información, telecomunicaciones y radiodifusión / Software / Software de consultas y gestión de datos</t>
        </is>
      </c>
      <c r="O102" s="4" t="inlineStr">
        <is>
          <t xml:space="preserve">1 Unidad · Software del sistema de administración de bases de datos</t>
        </is>
      </c>
      <c r="P102" s="2"/>
      <c r="Q102" s="2"/>
      <c r="R102" s="0" t="inlineStr">
        <is>
          <t xml:space="preserve">12 meses</t>
        </is>
      </c>
      <c r="S102" s="0" t="inlineStr">
        <is>
          <t xml:space="preserve">No</t>
        </is>
      </c>
      <c r="T102" s="4"/>
      <c r="U102" s="0" t="inlineStr">
        <is>
          <t xml:space="preserve">IVAN MELLA</t>
        </is>
      </c>
      <c r="V102" s="4" t="inlineStr">
        <is>
          <t xml:space="preserve">ADQUISICIÓN E IMPLEMENTACIÓN DE PLATAFORMA DE GESTIÓN ESTRATÉGICA DE LA PERMANENCIA ESTUDIANTIL PARA EL CENTRO DE FORMACIÓN TÉCNICA ESTATAL DE LA REGIÓN DE ANTOFAGASTA</t>
        </is>
      </c>
      <c r="W102" s="5" t="str">
        <f>HYPERLINK("https://www.mercadopublico.cl/Procurement/Modules/Attachment/ViewAttachment.aspx?enc=fPh9U9cuMukngCZottboDZm4k2UPCuvvDMn5hRpxhzMnFeV4ADb2Nxsvl0sjKn2aSriFkt%2bRxUnc07ThAmmwQRx6%2fFxb2vSTUfURWZG%2f%2fxM7onXh7JGswsLsxcEtfY8tT539gPvijeKwdosll4KCuiEi%2fM%2f67Yoxh1MzDVpbpWz90P03DTdUI1Mbc3bMB5Zq4eCymhrEvF1N06BwfBV%2btP5PdJOa8ZGgLM031tqRSDUYVsp5CFfDIOPZ4Q5R0VGSu4GcAtZXc6bgV5rPYAFtndSFci0Zp3b2vhbD5S2N649clgvUvq1y8y%2f6lbAOP9ya","descargar bases")</f>
      </c>
    </row>
    <row r="103">
      <c r="A103" s="0" t="inlineStr">
        <is>
          <t xml:space="preserve">1177296-25-LP26</t>
        </is>
      </c>
      <c r="B103" s="4" t="inlineStr">
        <is>
          <t xml:space="preserve">CONTRATACIÓN DESERVICIOS DE INSTALACIÓN IMPLEMENTACIÓN ARRIENDO SOPORTE MANTENCIÓN Y OPERACIÓN DE SOFTWARE Y HARDWARE DE UN SISTEMA DE GESTIÓN DE ASISTENCIA RELOJES CONTROL Y MARCAJE REMOTO CON GEORREFERENCIACIÓN PARA EL SERVICIO NACIONAL DE PRO</t>
        </is>
      </c>
      <c r="C103" s="0" t="inlineStr">
        <is>
          <t xml:space="preserve">Publicada</t>
        </is>
      </c>
      <c r="D103" s="0" t="inlineStr">
        <is>
          <t xml:space="preserve">SERVICIO NACIONAL DE PROTECCIÓN ESPECIALIZADA A LA NIÑEZ Y ADOLESCENCI</t>
        </is>
      </c>
      <c r="E103" s="0" t="inlineStr">
        <is>
          <t xml:space="preserve">SERVICIO NACIONAL DE PROTECCIÓN ESPECIALIZADA A LA</t>
        </is>
      </c>
      <c r="F103" s="0" t="inlineStr">
        <is>
          <t xml:space="preserve">Región Metropolitana de Santiago</t>
        </is>
      </c>
      <c r="G103" s="0" t="inlineStr">
        <is>
          <t xml:space="preserve">Santiago</t>
        </is>
      </c>
      <c r="H103" s="2">
        <v>46309.722616</v>
      </c>
      <c r="I103" s="2">
        <v>46335.625</v>
      </c>
      <c r="J103" s="0">
        <v>22</v>
      </c>
      <c r="K103" s="3"/>
      <c r="L103" s="0" t="inlineStr">
        <is>
          <t xml:space="preserve">CLP</t>
        </is>
      </c>
      <c r="M103" s="0" t="inlineStr">
        <is>
          <t xml:space="preserve">LP</t>
        </is>
      </c>
      <c r="N103" s="4" t="inlineStr">
        <is>
          <t xml:space="preserve">Equipos, accesorios y suministros de oficina / Maquinarias, suministros y accesorios de oficina / Máquinas y accesorios para registro de hora y asistencia en la oficina</t>
        </is>
      </c>
      <c r="O103" s="4" t="inlineStr">
        <is>
          <t xml:space="preserve">1 Global · Reloj de control</t>
        </is>
      </c>
      <c r="P103" s="2"/>
      <c r="Q103" s="2"/>
      <c r="R103" s="0" t="inlineStr">
        <is>
          <t xml:space="preserve">24 meses</t>
        </is>
      </c>
      <c r="S103" s="0" t="inlineStr">
        <is>
          <t xml:space="preserve">No</t>
        </is>
      </c>
      <c r="T103" s="4" t="inlineStr">
        <is>
          <t xml:space="preserve">Según lo indicado en bases de licitación adjuntas.</t>
        </is>
      </c>
      <c r="U103" s="0" t="inlineStr">
        <is>
          <t xml:space="preserve">Maximo Ovalle</t>
        </is>
      </c>
      <c r="V103" s="4" t="inlineStr">
        <is>
          <t xml:space="preserve">Adquirir servicios de instalación, mplementación, arriendo, soporte, mantención y operación de software y hardware de un sistema de  gestión de asistencia, relojes control y marcaje remoto con georreferenciación</t>
        </is>
      </c>
      <c r="W103" s="5" t="str">
        <f>HYPERLINK("https://www.mercadopublico.cl/Procurement/Modules/Attachment/ViewAttachment.aspx?enc=9QDg76ZyMbKF%2fzElLOhf0DlJkBuv91QB2O6qYhiyZQH0zc0iwRX1QeuglLwdU2aZBeIyihTm28esSNAvsEbimpdA65dOUdJbEqfxBn6s8Krt87FLVlO%2bK35TrXCGLqfTO7k2McIxydr1bA1c93z%2fEmalGcLtvf9TO3iDvsiAEVlxt3kDJXvINARHyrCrDYl8NoxU6%2fV5O0%2bBGyV3IBoIjTtvOK1K3C3D%2b2oguVsbhTeDXT4UcBDoiWIoj%2bo5%2bRheVEOJt0FuzKwsDUR2X6JRvcxuAoOhtDssBtOOynT1d26pYlWdgOiat2YWMnDUfoAW","descargar bases")</f>
      </c>
    </row>
    <row r="104">
      <c r="A104" s="0" t="inlineStr">
        <is>
          <t xml:space="preserve">2421-52-LR26</t>
        </is>
      </c>
      <c r="B104" s="4" t="inlineStr">
        <is>
          <t xml:space="preserve">SUMINISTRO SERVICIO DE TELECOMUNICACIONES DATOS Y VOZ</t>
        </is>
      </c>
      <c r="C104" s="0" t="inlineStr">
        <is>
          <t xml:space="preserve">Publicada</t>
        </is>
      </c>
      <c r="D104" s="0" t="inlineStr">
        <is>
          <t xml:space="preserve">I MUNICIPALIDAD DE CONCEPCION</t>
        </is>
      </c>
      <c r="E104" s="0" t="inlineStr">
        <is>
          <t xml:space="preserve">DIRECCION DE SALUD MUNICIPAL DE CONCEPCION</t>
        </is>
      </c>
      <c r="F104" s="0" t="inlineStr">
        <is>
          <t xml:space="preserve">Región del Biobío </t>
        </is>
      </c>
      <c r="G104" s="0" t="inlineStr">
        <is>
          <t xml:space="preserve">Concepción</t>
        </is>
      </c>
      <c r="H104" s="2">
        <v>46303.407569</v>
      </c>
      <c r="I104" s="2">
        <v>46335.625</v>
      </c>
      <c r="J104" s="0">
        <v>22</v>
      </c>
      <c r="K104" s="3"/>
      <c r="L104" s="0" t="inlineStr">
        <is>
          <t xml:space="preserve">CLP</t>
        </is>
      </c>
      <c r="M104" s="0" t="inlineStr">
        <is>
          <t xml:space="preserve">LR</t>
        </is>
      </c>
      <c r="N104" s="4" t="inlineStr">
        <is>
          <t xml:space="preserve">Servicios básicos y de información pública / Telecomunicaciones / Telefonía local y de larga distancia</t>
        </is>
      </c>
      <c r="O104" s="4" t="inlineStr">
        <is>
          <t xml:space="preserve">1 Unidad · Servicio telefónico local · 1 Unidad · Servicio telefónico local</t>
        </is>
      </c>
      <c r="P104" s="2"/>
      <c r="Q104" s="2"/>
      <c r="R104" s="0" t="inlineStr">
        <is>
          <t xml:space="preserve">60 meses</t>
        </is>
      </c>
      <c r="S104" s="0" t="inlineStr">
        <is>
          <t xml:space="preserve">No</t>
        </is>
      </c>
      <c r="T104" s="4"/>
      <c r="U104" s="0" t="inlineStr">
        <is>
          <t xml:space="preserve">MARCELO SEPULVEDA</t>
        </is>
      </c>
      <c r="V104" s="4" t="inlineStr">
        <is>
          <t xml:space="preserve">LA DIRECCION DE SALUD DE CONCEPCION SOLICITA LA ADQUISICION DE SUMINISTRO DE SERVICIO DE TELECOMUNICACIONES DE DATOS Y VOZ POR UN PLAZO DE 60 MESES.</t>
        </is>
      </c>
      <c r="W104" s="5" t="str">
        <f>HYPERLINK("https://www.mercadopublico.cl/Procurement/Modules/Attachment/ViewAttachment.aspx?enc=1EPXeyhJxkJN7548En3QPNrrczgZ2SMHO6%2fkFuXKyvMult%2fT3yslBjbso2l3hk9NZoE%2f1T7p2CPjBzXHHfekhLzv6M5EU7XBLm1iWb5qtQGKuRMGB%2fBEMEwvBOPh7WwahkfbkF8XOQ1tUaweFJfW1h%2fMMTqgXRiKZwAMDVtFIMLoG0GGd1ScEaqpiZuWNw2QAB9k%2fsVwz0E2eTx%2fjDavro1KrFhAvncNw0znrXVjw%2fbVMkMxXeio5Z18AwPkCVnlLUX6Njku2C11nFFRQIykdt39QeOpmp%2fADDiZDZQDFiZ4kfSglYrGI6NUFa11smgg","descargar bases")</f>
      </c>
    </row>
    <row r="105">
      <c r="A105" s="0" t="inlineStr">
        <is>
          <t xml:space="preserve">1057390-21-LR26</t>
        </is>
      </c>
      <c r="B105" s="4" t="inlineStr">
        <is>
          <t xml:space="preserve">PLATAFORMA CLOUD COMPUTING Y SERVICIOS ASOCIADOS ESISSAN</t>
        </is>
      </c>
      <c r="C105" s="0" t="inlineStr">
        <is>
          <t xml:space="preserve">Publicada</t>
        </is>
      </c>
      <c r="D105" s="0" t="inlineStr">
        <is>
          <t xml:space="preserve">SERVICIO DE SALUD ARAUCANIA NORTE</t>
        </is>
      </c>
      <c r="E105" s="0" t="inlineStr">
        <is>
          <t xml:space="preserve">Bienes y Servicios</t>
        </is>
      </c>
      <c r="F105" s="0" t="inlineStr">
        <is>
          <t xml:space="preserve">Región de la Araucanía </t>
        </is>
      </c>
      <c r="G105" s="0" t="inlineStr">
        <is>
          <t xml:space="preserve">Angol</t>
        </is>
      </c>
      <c r="H105" s="2">
        <v>46304.689398</v>
      </c>
      <c r="I105" s="2">
        <v>46335.645833</v>
      </c>
      <c r="J105" s="0">
        <v>22</v>
      </c>
      <c r="K105" s="3">
        <v>487000000.0</v>
      </c>
      <c r="L105" s="0" t="inlineStr">
        <is>
          <t xml:space="preserve">CLP</t>
        </is>
      </c>
      <c r="M105" s="0" t="inlineStr">
        <is>
          <t xml:space="preserve">LR</t>
        </is>
      </c>
      <c r="N105" s="4" t="inlineStr">
        <is>
          <t xml:space="preserve">Tecnologías de la información, telecomunicaciones y radiodifusión / Software / Software para trabajo en redes</t>
        </is>
      </c>
      <c r="O105" s="4" t="inlineStr">
        <is>
          <t xml:space="preserve">1 Unidad · Software de interconectividad de plataformas</t>
        </is>
      </c>
      <c r="P105" s="2"/>
      <c r="Q105" s="2"/>
      <c r="R105" s="0" t="inlineStr">
        <is>
          <t xml:space="preserve">36 meses</t>
        </is>
      </c>
      <c r="S105" s="0" t="inlineStr">
        <is>
          <t xml:space="preserve">No</t>
        </is>
      </c>
      <c r="T105" s="4"/>
      <c r="U105" s="0" t="inlineStr">
        <is>
          <t xml:space="preserve">Jorge Mora Bustamante</t>
        </is>
      </c>
      <c r="V105" s="4" t="inlineStr">
        <is>
          <t xml:space="preserve">La presente licitación tiene como contratación de Servicios Plataforma Cloud Computing y Servicios Asociados Aplicativo ESISSAN del Servicio De Salud Araucanía Norte a 36 meses, todo ello según especificaciones técnicas (Formulario No 5).</t>
        </is>
      </c>
      <c r="W105" s="5" t="str">
        <f>HYPERLINK("https://www.mercadopublico.cl/Procurement/Modules/Attachment/ViewAttachment.aspx?enc=zj9feTN8eenMMrADBsIbNABYuEyDUs3jrVVVGQuiv1lgsbD5qFcmvkbVkTGNgY3Jds9%2fBE1o1vSLsS3szrWAqEISBZsFFz%2f1v7fADIPppPrgH%2beTz6R0may3%2fZAZ%2fT8YyrLQtfui80dEMdf27zGcMbxQ5D80E08Bvuco6MqYJ7kdwQ7VxHvB5TQsuLafCiBopW5KErS%2bRyI6vN8DIWWohKt5gVYEpTQj39g3Y5u9MijwpnxALW0UU%2b%2bkipZqeyjg1fGQMOT45uh%2fBnURERZP%2fVUpSJCvVDK%2fdXxswkvbNJGM93rXCTAPdWNLwBqicFj2","descargar bases")</f>
      </c>
    </row>
    <row r="106">
      <c r="A106" s="0" t="inlineStr">
        <is>
          <t xml:space="preserve">1260-17-LP26</t>
        </is>
      </c>
      <c r="B106" s="4" t="inlineStr">
        <is>
          <t xml:space="preserve">NARRATIVAS DIGITALES Y PRODUCCION CONTENIDOS</t>
        </is>
      </c>
      <c r="C106" s="0" t="inlineStr">
        <is>
          <t xml:space="preserve">Publicada</t>
        </is>
      </c>
      <c r="D106" s="0" t="inlineStr">
        <is>
          <t xml:space="preserve">GOBIERNO REGIONAL REGION METROPOLITANA</t>
        </is>
      </c>
      <c r="E106" s="0" t="inlineStr">
        <is>
          <t xml:space="preserve">ADQUISICIONES - PROGRAMA 01</t>
        </is>
      </c>
      <c r="F106" s="0" t="inlineStr">
        <is>
          <t xml:space="preserve">Región Metropolitana de Santiago</t>
        </is>
      </c>
      <c r="G106" s="0"/>
      <c r="H106" s="2">
        <v>46303.472778</v>
      </c>
      <c r="I106" s="2">
        <v>46335.645833</v>
      </c>
      <c r="J106" s="0">
        <v>22</v>
      </c>
      <c r="K106" s="3">
        <v>160650000.0</v>
      </c>
      <c r="L106" s="0" t="inlineStr">
        <is>
          <t xml:space="preserve">CLP</t>
        </is>
      </c>
      <c r="M106" s="0" t="inlineStr">
        <is>
          <t xml:space="preserve">LP</t>
        </is>
      </c>
      <c r="N106" s="4" t="inlineStr">
        <is>
          <t xml:space="preserve">Servicios profesionales, administrativos y consultorías de gestión empresarial / Servicios para la comercialización y distribución / Ventas y marketing</t>
        </is>
      </c>
      <c r="O106" s="4" t="inlineStr">
        <is>
          <t xml:space="preserve">1 Unidad · Agencias de marketing de ventas, incluidas las impresiones</t>
        </is>
      </c>
      <c r="P106" s="2"/>
      <c r="Q106" s="2"/>
      <c r="R106" s="0" t="inlineStr">
        <is>
          <t xml:space="preserve">365 días</t>
        </is>
      </c>
      <c r="S106" s="0" t="inlineStr">
        <is>
          <t xml:space="preserve">No</t>
        </is>
      </c>
      <c r="T106" s="4"/>
      <c r="U106" s="0" t="inlineStr">
        <is>
          <t xml:space="preserve">Joaquín Orellana Calderón</t>
        </is>
      </c>
      <c r="V106" s="4" t="inlineStr">
        <is>
          <t xml:space="preserve">Contratar un servicio experto de análisis de narrativas digitales y producción de contenidos creativos que permita al Gobierno de Santiago monitorear y comprender las conversaciones relevantes para su gestión institucional, identificar riesgos y oportunidades comunicacionales, y generar contenidos gráficos y audiovisuales alineados con sus objetivos estratégicos y territoriales.</t>
        </is>
      </c>
      <c r="W106" s="5" t="str">
        <f>HYPERLINK("https://www.mercadopublico.cl/Procurement/Modules/Attachment/ViewAttachment.aspx?enc=K2rRAM%2fqtx3D%2bvMxCl%2f%2bn8h5OJyYq0CZfpTCtyObDdpWrSUqGmmegstYskdZtFd6Frsn3MQir3oOvSA8gBbg%2fg3A8rr0fGbrSSNsg%2b5lUB3jjsnDi5wFA7xVhMHFCrYYLL3acUoqFItLA%2bs9SOCNm%2bw0SLEZ5ck20aXMMu4ZSsTUrnXaH90vhGcDAe6MnkEauYVuGTEqYCKBz4Jv9QICMoMge0WRco5XUfL51bpphEVyAevbHih6eut%2frPSCRWAaElrG9YWfoDe7qpAOPaZIg24rFfz2L7k2%2b5hVmVYBR5MVwrmzjAQqMftmUFYIEysl","descargar bases")</f>
      </c>
    </row>
    <row r="107">
      <c r="A107" s="0" t="inlineStr">
        <is>
          <t xml:space="preserve">425-73-LP26</t>
        </is>
      </c>
      <c r="B107" s="4" t="inlineStr">
        <is>
          <t xml:space="preserve">Renovación de licencias de software CISCO</t>
        </is>
      </c>
      <c r="C107" s="0" t="inlineStr">
        <is>
          <t xml:space="preserve">Publicada</t>
        </is>
      </c>
      <c r="D107" s="0" t="inlineStr">
        <is>
          <t xml:space="preserve">CORP ADMINISTRATIVA DEL PODER JUDICIAL</t>
        </is>
      </c>
      <c r="E107" s="0" t="inlineStr">
        <is>
          <t xml:space="preserve">Servicios</t>
        </is>
      </c>
      <c r="F107" s="0" t="inlineStr">
        <is>
          <t xml:space="preserve">Región Metropolitana de Santiago</t>
        </is>
      </c>
      <c r="G107" s="0" t="inlineStr">
        <is>
          <t xml:space="preserve">Santiago Centro</t>
        </is>
      </c>
      <c r="H107" s="2">
        <v>46304.698588</v>
      </c>
      <c r="I107" s="2">
        <v>46335.666667</v>
      </c>
      <c r="J107" s="0">
        <v>22</v>
      </c>
      <c r="K107" s="3"/>
      <c r="L107" s="0" t="inlineStr">
        <is>
          <t xml:space="preserve">USD</t>
        </is>
      </c>
      <c r="M107" s="0" t="inlineStr">
        <is>
          <t xml:space="preserve">LP</t>
        </is>
      </c>
      <c r="N107" s="4" t="inlineStr">
        <is>
          <t xml:space="preserve">Tecnologías de la información, telecomunicaciones y radiodifusión / Software / Software de gestión</t>
        </is>
      </c>
      <c r="O107" s="4" t="inlineStr">
        <is>
          <t xml:space="preserve">5000 Unidad · Software de gestión de licencias · 20000 Unidad · Software de gestión de licencias · 11000 Unidad · Software de gestión de licencias · y 7 más</t>
        </is>
      </c>
      <c r="P107" s="2"/>
      <c r="Q107" s="2"/>
      <c r="R107" s="0" t="inlineStr">
        <is>
          <t xml:space="preserve">12 meses</t>
        </is>
      </c>
      <c r="S107" s="0" t="inlineStr">
        <is>
          <t xml:space="preserve">No</t>
        </is>
      </c>
      <c r="T107" s="4" t="inlineStr">
        <is>
          <t xml:space="preserve">Remítase a lo indicado en el numeral 15 de las bases administrativas especiales</t>
        </is>
      </c>
      <c r="U107" s="0" t="inlineStr">
        <is>
          <t xml:space="preserve">César Herrera Mejías</t>
        </is>
      </c>
      <c r="V107" s="4" t="inlineStr">
        <is>
          <t xml:space="preserve">UR (1804), Renovación de licencias de software CISCO</t>
        </is>
      </c>
      <c r="W107" s="5" t="str">
        <f>HYPERLINK("https://www.mercadopublico.cl/Procurement/Modules/Attachment/ViewAttachment.aspx?enc=LyMTjxmIMQz5xhbVhlNg7RRMCJqq3MlkowfH5le8Gg3dUbdNUcugJ9zzTtaRe1nidko9Zj94SntAq1kiSYJuQ8A4ZRS9UW93HPxvNV%2bqgWbCaQDk7M4J3XTmoObKevY7eaWAi2Qc%2bwxV%2ba6fFfP%2bIUdNeY%2bfCSDDMwgqx0lyP12d6P%2bL2CzvUpiMwOZ4wMjgdHsKtsBAhpKcqAwdtIo1TTHwey0dhZxye1k01LF8imDD9zJc2xi%2fDyM5KZ1A%2bK6EzeOljMt0ckqLoStQIZev9C%2f2GwXOHV%2b7MI8V4qg8wAedDRxksmAYqo2DtJ6%2bgfX0","descargar bases")</f>
      </c>
    </row>
    <row r="108">
      <c r="A108" s="0" t="inlineStr">
        <is>
          <t xml:space="preserve">5240-109-LR26</t>
        </is>
      </c>
      <c r="B108" s="4" t="inlineStr">
        <is>
          <t xml:space="preserve">SOFTWARE USO FORENSE DE EXTRACC. Y ANALIS DE DATOS</t>
        </is>
      </c>
      <c r="C108" s="0" t="inlineStr">
        <is>
          <t xml:space="preserve">Publicada</t>
        </is>
      </c>
      <c r="D108" s="0" t="inlineStr">
        <is>
          <t xml:space="preserve">DIRECCION DE LOGISTICA DE CARABINEROS</t>
        </is>
      </c>
      <c r="E108" s="0" t="inlineStr">
        <is>
          <t xml:space="preserve">Direccion de Compras Publicas de Carabineros</t>
        </is>
      </c>
      <c r="F108" s="0" t="inlineStr">
        <is>
          <t xml:space="preserve">Región Metropolitana de Santiago</t>
        </is>
      </c>
      <c r="G108" s="0" t="inlineStr">
        <is>
          <t xml:space="preserve">Santiago Centro</t>
        </is>
      </c>
      <c r="H108" s="2">
        <v>46308.369236</v>
      </c>
      <c r="I108" s="2">
        <v>46339.645833</v>
      </c>
      <c r="J108" s="0">
        <v>26</v>
      </c>
      <c r="K108" s="3">
        <v>418036746.0</v>
      </c>
      <c r="L108" s="0" t="inlineStr">
        <is>
          <t xml:space="preserve">CLP</t>
        </is>
      </c>
      <c r="M108" s="0" t="inlineStr">
        <is>
          <t xml:space="preserve">LR</t>
        </is>
      </c>
      <c r="N108" s="4" t="inlineStr">
        <is>
          <t xml:space="preserve">Tecnologías de la información, telecomunicaciones y radiodifusión / Software / Software de consultas y gestión de datos</t>
        </is>
      </c>
      <c r="O108" s="4" t="inlineStr">
        <is>
          <t xml:space="preserve">2 Unidad · Software de extracción de datos · 1 Unidad · Software de extracción de datos · 3 Unidad · Software de extracción de datos · y 6 más</t>
        </is>
      </c>
      <c r="P108" s="2"/>
      <c r="Q108" s="2"/>
      <c r="R108" s="0"/>
      <c r="S108" s="0" t="inlineStr">
        <is>
          <t xml:space="preserve">No</t>
        </is>
      </c>
      <c r="T108" s="4" t="inlineStr">
        <is>
          <t xml:space="preserve">EL PROVEEDOR ADJUDICADO NO PODRA SUBCONTRATAR, CONFORME A LO SEÑALADO EN EL NUMERAL 5.21 CESIBILIDAD DEL CONTRATO Y SUBCONTRATACION DE LAS BASES ADMINISTRATIVAS ADJUNTAS.</t>
        </is>
      </c>
      <c r="U108" s="0" t="inlineStr">
        <is>
          <t xml:space="preserve">Departamento gestion de contratos</t>
        </is>
      </c>
      <c r="V108" s="4" t="inlineStr">
        <is>
          <t xml:space="preserve">MATERIALIZAR LA ADQUISICION DE SOFTWARE DE USO FORENSE DE EXTRACCION AVANZADO Y ANALISIS DE INFORMACION DIGITAL PARA EL DEPARTAMENTO CRIMINALISTICA DE CARABINEROS DE CHILE LABOCAR Y SECCIONES REGIONALES.</t>
        </is>
      </c>
      <c r="W108" s="5" t="str">
        <f>HYPERLINK("https://www.mercadopublico.cl/Procurement/Modules/Attachment/ViewAttachment.aspx?enc=sqtgHBtWSe8eQdEWAh9by9gE9Pv0kMHLtNYKPAUWwDPgoWhJ9kDoasNeQsfNW%2fJXjyRLupSb94mNoTQEtE9kgCX732oitkvlTqMlooPB%2fLefbbk6pYQhhg%2fnmvzsZpsFVL1vI1DzB8xj55sSHiwNY%2fQGLi0UgH%2fQgiPuKqoCYmehr%2b%2fWP6YvVWcWPGAqmCEFxa4iBs7MLJdMoOLq19FacBZ4AsztTT%2fK3Z5XFPbkUDt0DCWkRsCN7PyX8dGrqWIQPicImVS3LmtHUPSAWKrvdk2%2bW%2b7CWRnm0rL0if0Vs6%2f%2bFAbICWybLoN2YlUzrCPW","descargar bases")</f>
      </c>
    </row>
    <row r="109">
      <c r="A109" s="0" t="inlineStr">
        <is>
          <t xml:space="preserve">2345-137-LR26</t>
        </is>
      </c>
      <c r="B109" s="4" t="inlineStr">
        <is>
          <t xml:space="preserve">SERVICIO DE APLICACIÓN MÓVIL DE SEGURIDAD 1402 PARA LA COMUNA DE LAS CONDES</t>
        </is>
      </c>
      <c r="C109" s="0" t="inlineStr">
        <is>
          <t xml:space="preserve">Publicada</t>
        </is>
      </c>
      <c r="D109" s="0" t="inlineStr">
        <is>
          <t xml:space="preserve">I MUNICIPALIDAD DE LAS CONDES</t>
        </is>
      </c>
      <c r="E109" s="0" t="inlineStr">
        <is>
          <t xml:space="preserve">I MUNICIPALIDAD DE LAS CONDES</t>
        </is>
      </c>
      <c r="F109" s="0" t="inlineStr">
        <is>
          <t xml:space="preserve">Región Metropolitana de Santiago</t>
        </is>
      </c>
      <c r="G109" s="0" t="inlineStr">
        <is>
          <t xml:space="preserve">Las Condes</t>
        </is>
      </c>
      <c r="H109" s="2">
        <v>46311.430463</v>
      </c>
      <c r="I109" s="2">
        <v>46342.625694</v>
      </c>
      <c r="J109" s="0">
        <v>29</v>
      </c>
      <c r="K109" s="3">
        <v>504000000.0</v>
      </c>
      <c r="L109" s="0" t="inlineStr">
        <is>
          <t xml:space="preserve">CLP</t>
        </is>
      </c>
      <c r="M109" s="0" t="inlineStr">
        <is>
          <t xml:space="preserve">LR</t>
        </is>
      </c>
      <c r="N109" s="4" t="inlineStr">
        <is>
          <t xml:space="preserve">Servicios basados en ingeniería, ciencias sociales y tecnología de la información / Servicios informáticos / Servicios para internet</t>
        </is>
      </c>
      <c r="O109" s="4" t="inlineStr">
        <is>
          <t xml:space="preserve">1 Global · Web Hosting</t>
        </is>
      </c>
      <c r="P109" s="2"/>
      <c r="Q109" s="2"/>
      <c r="R109" s="0" t="inlineStr">
        <is>
          <t xml:space="preserve">48 meses</t>
        </is>
      </c>
      <c r="S109" s="0" t="inlineStr">
        <is>
          <t xml:space="preserve">No</t>
        </is>
      </c>
      <c r="T109" s="4"/>
      <c r="U109" s="0" t="inlineStr">
        <is>
          <t xml:space="preserve">Jaime Izarnotegui Lopez</t>
        </is>
      </c>
      <c r="V109" s="4" t="inlineStr">
        <is>
          <t xml:space="preserve">La presente licitación tiene por objetivo contratar el “SERVICIO DE APLICACIÓN MÓVIL DE SEGURIDAD 1402 PARA LA COMUNA DE LAS CONDES”, por un periodo de 48 meses, para proporcionar a la Municipalidad los siguientes servicios: 
a)Servicio de desarrollo o adaptación e implementación de una aplicación móvil para reporte de eventos de seguridad y emergencia.
b)Servicio de desarrollo o adaptación e implementación de un sistema en ambiente web para la administración y gestión de eventos de seguridad y emergencia. 
c)Servicio de desarrollo e implementación de API’s para integración con sistemas municipales.
d)Servicio de mantenimiento preventivo y correctivo para aplicación móvil y sistema en ambiente web de seguridad y emergencia y API´s de integración</t>
        </is>
      </c>
      <c r="W109" s="5" t="str">
        <f>HYPERLINK("https://www.mercadopublico.cl/Procurement/Modules/Attachment/ViewAttachment.aspx?enc=TEsv0hG75971ruAIf26KkGigL5geZYLAHdaoWh97MJHPtGyzIdbsWxtd2fkqib9e60LjhrcFyTe0cZmETK%2fW%2fZiHBgdOTFMoHRV2ab4AktFt8YesT2qRbbBWAWrwoSxikgMhWMTQnS%2fVVfBE6QIsF%2fDvuY6NuHaMKBZ4LdGi3%2fz%2fFQ3n4%2f4dhIoXWH%2b1JckcH648m01seCD864Ds5W0%2f6VQs%2b0oSC5rWdY6o3umTc7yfm%2bClxoMNGPvvK8aEk87QIWJc1RvL1z%2behjMMsh3DxpJrJkaitN0KFq2MLnileX6soENTKKyyPC6kmaAXkBZs","descargar bases")</f>
      </c>
    </row>
    <row r="110">
      <c r="A110" s="0" t="inlineStr">
        <is>
          <t xml:space="preserve">1882-3-LP26</t>
        </is>
      </c>
      <c r="B110" s="4" t="inlineStr">
        <is>
          <t xml:space="preserve">DPP LA ARAUCANIA SERVICIO DEFENSA RPA LLAMADO 2026</t>
        </is>
      </c>
      <c r="C110" s="0" t="inlineStr">
        <is>
          <t xml:space="preserve">Publicada</t>
        </is>
      </c>
      <c r="D110" s="0" t="inlineStr">
        <is>
          <t xml:space="preserve">DEFENSORIA PENAL PUBLICA</t>
        </is>
      </c>
      <c r="E110" s="0" t="inlineStr">
        <is>
          <t xml:space="preserve">Defensoría Regional de La Araucanía</t>
        </is>
      </c>
      <c r="F110" s="0" t="inlineStr">
        <is>
          <t xml:space="preserve">Región de la Araucanía </t>
        </is>
      </c>
      <c r="G110" s="0" t="inlineStr">
        <is>
          <t xml:space="preserve">Temuco</t>
        </is>
      </c>
      <c r="H110" s="2">
        <v>46310.629259</v>
      </c>
      <c r="I110" s="2">
        <v>46342.666667</v>
      </c>
      <c r="J110" s="0">
        <v>29</v>
      </c>
      <c r="K110" s="3"/>
      <c r="L110" s="0" t="inlineStr">
        <is>
          <t xml:space="preserve">CLP</t>
        </is>
      </c>
      <c r="M110" s="0" t="inlineStr">
        <is>
          <t xml:space="preserve">LP</t>
        </is>
      </c>
      <c r="N110" s="4" t="inlineStr">
        <is>
          <t xml:space="preserve">Servicios profesionales, administrativos y consultorías de gestión empresarial / Servicios legales / Derecho penal</t>
        </is>
      </c>
      <c r="O110" s="4" t="inlineStr">
        <is>
          <t xml:space="preserve">1 Unidad · Servicio de defensa penal pública</t>
        </is>
      </c>
      <c r="P110" s="2"/>
      <c r="Q110" s="2"/>
      <c r="R110" s="0" t="inlineStr">
        <is>
          <t xml:space="preserve">36 meses</t>
        </is>
      </c>
      <c r="S110" s="0" t="inlineStr">
        <is>
          <t xml:space="preserve">No</t>
        </is>
      </c>
      <c r="T110" s="4" t="inlineStr">
        <is>
          <t xml:space="preserve">Se prohíbe absolutamente en atención a la integridad y naturaleza de la prestación, según punto N°8.17 de las Bases Administrativas.</t>
        </is>
      </c>
      <c r="U110" s="0" t="inlineStr">
        <is>
          <t xml:space="preserve">Humberto Serri Gajardo</t>
        </is>
      </c>
      <c r="V110" s="4" t="inlineStr">
        <is>
          <t xml:space="preserve">Defensa Responsabilidad Penal Adolescente Zona Angol de acuerdo a la REX N°198 de fecha 15 de octubre de 2026.</t>
        </is>
      </c>
      <c r="W110" s="5" t="str">
        <f>HYPERLINK("https://www.mercadopublico.cl/Procurement/Modules/Attachment/ViewAttachment.aspx?enc=Kd5MdlJHlhUPaNTDtMmeHSvVt4cJhsnmUs2QSLgocSYZ0Gpe6jwoQga7i8cpedhq3EIY9ui4fws8VGzh%2fMyULhgtDWLAIVQkbcZliyRuSWL4FpiCtNnRTciFKpu1IGEj55ErKGrsicy29aBHlivVN7x2nYVEf7xa%2fSQGlibvnQWqbYKuS8RJxrmE7Ikfvt6PasBzEB%2bI4P4rMp4wLlADTPCtKf4H%2bIlaLfXhBnRn2%2bFo%2bwdxmVAWFwOa5SgrYjdwU2jbqMYnVVM0uZlIGX4IZHeWoIlGf3AbfzQbbkRVahWVAMiBweZVzpmuy8%2bHqKcN","descargar bases")</f>
      </c>
    </row>
    <row r="111">
      <c r="A111" s="0" t="inlineStr">
        <is>
          <t xml:space="preserve">1887-4-LP26</t>
        </is>
      </c>
      <c r="B111" s="4" t="inlineStr">
        <is>
          <t xml:space="preserve">SERVICIO DE DEFENSA PENAL EN ZONA 1 RPA</t>
        </is>
      </c>
      <c r="C111" s="0" t="inlineStr">
        <is>
          <t xml:space="preserve">Publicada</t>
        </is>
      </c>
      <c r="D111" s="0" t="inlineStr">
        <is>
          <t xml:space="preserve">DEFENSORIA PENAL PUBLICA</t>
        </is>
      </c>
      <c r="E111" s="0" t="inlineStr">
        <is>
          <t xml:space="preserve">Defensoría Regional de Aysén</t>
        </is>
      </c>
      <c r="F111" s="0" t="inlineStr">
        <is>
          <t xml:space="preserve">Región Aysén del General Carlos Ibáñez del Campo</t>
        </is>
      </c>
      <c r="G111" s="0" t="inlineStr">
        <is>
          <t xml:space="preserve">Coyhaique</t>
        </is>
      </c>
      <c r="H111" s="2">
        <v>46310.617616</v>
      </c>
      <c r="I111" s="2">
        <v>46342.666667</v>
      </c>
      <c r="J111" s="0">
        <v>29</v>
      </c>
      <c r="K111" s="3">
        <v>108000000.0</v>
      </c>
      <c r="L111" s="0" t="inlineStr">
        <is>
          <t xml:space="preserve">CLP</t>
        </is>
      </c>
      <c r="M111" s="0" t="inlineStr">
        <is>
          <t xml:space="preserve">LP</t>
        </is>
      </c>
      <c r="N111" s="4" t="inlineStr">
        <is>
          <t xml:space="preserve">Servicios profesionales, administrativos y consultorías de gestión empresarial / Servicios legales / Derecho penal</t>
        </is>
      </c>
      <c r="O111" s="4" t="inlineStr">
        <is>
          <t xml:space="preserve">36 Mes · Servicio de defensa penal pública</t>
        </is>
      </c>
      <c r="P111" s="2"/>
      <c r="Q111" s="2"/>
      <c r="R111" s="0" t="inlineStr">
        <is>
          <t xml:space="preserve">36 meses</t>
        </is>
      </c>
      <c r="S111" s="0" t="inlineStr">
        <is>
          <t xml:space="preserve">No</t>
        </is>
      </c>
      <c r="T111" s="4" t="inlineStr">
        <is>
          <t xml:space="preserve">8.17.PROHIBICIÓN DE TRASPASO, CESIÓN Y SUBCONTRATACIÓN DEL CONTRATO</t>
        </is>
      </c>
      <c r="U111" s="0" t="inlineStr">
        <is>
          <t xml:space="preserve">MARIANELA MOLINA MANSILLA</t>
        </is>
      </c>
      <c r="V111" s="4" t="inlineStr">
        <is>
          <t xml:space="preserve">2.DISPOSICIONES GENERALES
2.1.DEL OBJETIVO DE LA LICITACIÓN</t>
        </is>
      </c>
      <c r="W111" s="5" t="str">
        <f>HYPERLINK("https://www.mercadopublico.cl/Procurement/Modules/Attachment/ViewAttachment.aspx?enc=IHfUupZhsKEf0aS7uBD6vuzMfvnNEaOnSuDE2pHS%2flyzGbQsgzJzIP7ITNu8W3x%2fHmREeAJSikEIqJeM5Q7wBkYqOoHSdhaNLLC3GInu72bPprNqRClE14UnnInyV%2baHu8lGXeEY7uFq9xPe0OgcpfJCHn4z5N1i86xqS1SBMKGrR1D2TKHTrYCvRR2%2bfv1QCENEcYrjXpKBasHdBGA3%2fszUfTrm1dJjTzionYJaAu%2bQA8zh3851tOSr2B60IEyCvjScKopb%2bGoUUTVlXF85x3x05z8GPC4pHiHv8LTS3hapuKlj8OpMrXtRRDj%2f9nTM","descargar bases")</f>
      </c>
    </row>
    <row r="112">
      <c r="A112" s="0" t="inlineStr">
        <is>
          <t xml:space="preserve">1057898-85-LR26</t>
        </is>
      </c>
      <c r="B112" s="4" t="inlineStr">
        <is>
          <t xml:space="preserve">ADQUISICIÓN DE SOFTWARES HIS-ESB-BI Y ERP PARA EL NUEVO HOSPITAL REGIONAL DE ÑUBLE</t>
        </is>
      </c>
      <c r="C112" s="0" t="inlineStr">
        <is>
          <t xml:space="preserve">Publicada</t>
        </is>
      </c>
      <c r="D112" s="0" t="inlineStr">
        <is>
          <t xml:space="preserve">SERVICIO DE SALUD NUBLE</t>
        </is>
      </c>
      <c r="E112" s="0" t="inlineStr">
        <is>
          <t xml:space="preserve">Activos Fijos</t>
        </is>
      </c>
      <c r="F112" s="0" t="inlineStr">
        <is>
          <t xml:space="preserve">Región del Ñuble</t>
        </is>
      </c>
      <c r="G112" s="0" t="inlineStr">
        <is>
          <t xml:space="preserve">Chillán</t>
        </is>
      </c>
      <c r="H112" s="2">
        <v>46304.500694</v>
      </c>
      <c r="I112" s="2">
        <v>46349.708333</v>
      </c>
      <c r="J112" s="0">
        <v>36</v>
      </c>
      <c r="K112" s="3">
        <v>19373825000.0</v>
      </c>
      <c r="L112" s="0" t="inlineStr">
        <is>
          <t xml:space="preserve">CLP</t>
        </is>
      </c>
      <c r="M112" s="0" t="inlineStr">
        <is>
          <t xml:space="preserve">LR</t>
        </is>
      </c>
      <c r="N112" s="4" t="inlineStr">
        <is>
          <t xml:space="preserve">Tecnologías de la información, telecomunicaciones y radiodifusión / Software / Software de administración de redes</t>
        </is>
      </c>
      <c r="O112" s="4" t="inlineStr">
        <is>
          <t xml:space="preserve">1 Global · Software de administración · 1 Global · Software de administración</t>
        </is>
      </c>
      <c r="P112" s="2"/>
      <c r="Q112" s="2"/>
      <c r="R112" s="0" t="inlineStr">
        <is>
          <t xml:space="preserve">96 meses</t>
        </is>
      </c>
      <c r="S112" s="0" t="inlineStr">
        <is>
          <t xml:space="preserve">No</t>
        </is>
      </c>
      <c r="T112" s="4"/>
      <c r="U112" s="0" t="inlineStr">
        <is>
          <t xml:space="preserve">RODOLFO JIMENEZ</t>
        </is>
      </c>
      <c r="V112" s="4" t="inlineStr">
        <is>
          <t xml:space="preserve">El Servicio de Salud Ñuble requiere efectuar la ADQUISICIÓN DE SOFTWARES HIS-ESB-BI Y ERP PARA EL NUEVO HOSPITAL REGIONAL DE ÑUBLE, de acuerdo a las Bases Administrativas adjuntas y sus respectivos Anexos.</t>
        </is>
      </c>
      <c r="W112" s="5" t="str">
        <f>HYPERLINK("https://www.mercadopublico.cl/Procurement/Modules/Attachment/ViewAttachment.aspx?enc=t7Ac66t3kmuBrSKH24LE7s1f8NPKKiVY1rpRtMU%2b2w7H2Wd3%2f7cmwvXg5aiBT7ECDRtd7moO516LMlzRCEV99KWzu%2bEAg8SqRfyYvPW3UNbJKj7uzxA69x%2bd%2f03oWkfgHEnBJGi0o57IO%2fnpBYQbJfuE92zV3MTZBptA%2bEpU4DGJr16AWLi2ZqBWAB7pa%2bghS92E3YMVDrpv%2fPFzg0GKHjVlvrPsMl%2bKPHewoG6OQoiwajzSESeLO1BRLE2ldhnYARod4cQ0hEx9%2bFV2YrWY8VimxILOXkkvs7xZJdeeTQ0srK90DvJ8p4VQUjGOSw3B","descargar bases")</f>
      </c>
    </row>
    <row r="113">
      <c r="A113" s="0" t="inlineStr">
        <is>
          <t xml:space="preserve">1969-34-LS19</t>
        </is>
      </c>
      <c r="B113" s="4" t="inlineStr">
        <is>
          <t xml:space="preserve">AUTOMATIZACIÓN PORTÓN ACCESO A LINEA DE FUEGO</t>
        </is>
      </c>
      <c r="C113" s="0" t="inlineStr">
        <is>
          <t xml:space="preserve">Publicada</t>
        </is>
      </c>
      <c r="D113" s="0" t="inlineStr">
        <is>
          <t xml:space="preserve">DIRECCION GENERAL DE GENDARMERIA DE CHIL</t>
        </is>
      </c>
      <c r="E113" s="0" t="inlineStr">
        <is>
          <t xml:space="preserve">Región del Bio Bío</t>
        </is>
      </c>
      <c r="F113" s="0" t="inlineStr">
        <is>
          <t xml:space="preserve">Región del Biobío </t>
        </is>
      </c>
      <c r="G113" s="0" t="inlineStr">
        <is>
          <t xml:space="preserve">Concepción</t>
        </is>
      </c>
      <c r="H113" s="2">
        <v>43588.74809</v>
      </c>
      <c r="I113" s="2"/>
      <c r="J113" s="0"/>
      <c r="K113" s="3"/>
      <c r="L113" s="0" t="inlineStr">
        <is>
          <t xml:space="preserve">CLP</t>
        </is>
      </c>
      <c r="M113" s="0" t="inlineStr">
        <is>
          <t xml:space="preserve">LS</t>
        </is>
      </c>
      <c r="N113" s="4" t="inlineStr">
        <is>
          <t xml:space="preserve">Artículos para estructuras, obras y construcciones / Puertas, ventanas y vidrios / Puertas</t>
        </is>
      </c>
      <c r="O113" s="4" t="inlineStr">
        <is>
          <t xml:space="preserve">1 Unidad · Puertas de metal</t>
        </is>
      </c>
      <c r="P113" s="2"/>
      <c r="Q113" s="2"/>
      <c r="R113" s="0"/>
      <c r="S113" s="0" t="inlineStr">
        <is>
          <t xml:space="preserve">No</t>
        </is>
      </c>
      <c r="T113" s="4"/>
      <c r="U113" s="0" t="inlineStr">
        <is>
          <t xml:space="preserve">Héctor Polma Lillo</t>
        </is>
      </c>
      <c r="V113" s="4" t="inlineStr">
        <is>
          <t xml:space="preserve">AUTOMATIZACIÓN DE PORTÓN ACCESO A LINEA DE FUEGO C.P. CONCEPCIÓN</t>
        </is>
      </c>
      <c r="W113" s="5" t="str">
        <f>HYPERLINK("https://www.mercadopublico.cl/Procurement/Modules/Attachment/ViewAttachment.aspx?enc=zxXrTNJj%2b5nlNK51kAYowCf4z7%2bZ1HIjmb6OWBtqokNFuqChVtkdeJ24E6S1SYqem6EjXMtfvA%2bcDncgKr9xwvPVmC7pXnkVW2xrqAnppUtvETBM2e7p9za8wT%2fhlqomO7qmY5UaNve9MD5rUSRRBrOtSct18G60%2fs4h9absOmsk7irTC0XNoBEwta7wwgvU%2bzpSCQeo8S3TPgqQXWksCGzRnRyeeidGfw9JR2DQwGJOkNBDmGo7NdXDgD5WewIcDLX0tdKtvU4OsXlWF%2fVsL%2f01PR7fu3jsCTshTjvefkvvFAK81ZpK6YJ%2fg4PLJfB8","descargar bases")</f>
      </c>
    </row>
  </sheetData>
  <autoFilter ref="A1:W113"/>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46" customWidth="1"/>
    <col min="3" max="3" width="5" customWidth="1"/>
    <col min="4" max="4" width="40" customWidth="1"/>
    <col min="5" max="5" width="30" customWidth="1"/>
    <col min="6" max="6" width="10" customWidth="1"/>
    <col min="7" max="7" width="12" customWidth="1"/>
    <col min="8" max="8" width="70" customWidth="1"/>
  </cols>
  <sheetData>
    <row r="1" ht="28" customHeight="1">
      <c r="A1" s="1" t="inlineStr">
        <is>
          <t xml:space="preserve">Código licitación</t>
        </is>
      </c>
      <c r="B1" s="1" t="inlineStr">
        <is>
          <t xml:space="preserve">Licitación</t>
        </is>
      </c>
      <c r="C1" s="1" t="inlineStr">
        <is>
          <t xml:space="preserve">N°</t>
        </is>
      </c>
      <c r="D1" s="1" t="inlineStr">
        <is>
          <t xml:space="preserve">Producto o servicio</t>
        </is>
      </c>
      <c r="E1" s="1" t="inlineStr">
        <is>
          <t xml:space="preserve">Categoría</t>
        </is>
      </c>
      <c r="F1" s="1" t="inlineStr">
        <is>
          <t xml:space="preserve">Cantidad</t>
        </is>
      </c>
      <c r="G1" s="1" t="inlineStr">
        <is>
          <t xml:space="preserve">Unidad</t>
        </is>
      </c>
      <c r="H1" s="1" t="inlineStr">
        <is>
          <t xml:space="preserve">Detalle del requerimiento</t>
        </is>
      </c>
    </row>
    <row r="2">
      <c r="A2" s="0" t="inlineStr">
        <is>
          <t xml:space="preserve">1602-20-LE26</t>
        </is>
      </c>
      <c r="B2" s="4" t="inlineStr">
        <is>
          <t xml:space="preserve">ADQUISICIÓN DE LICENCIAS PARA EQUIPOS DE COMUNICACIONES DE LA RED DE DATOS DE LA DGAC 122 dgv</t>
        </is>
      </c>
      <c r="C2" s="0">
        <v>1</v>
      </c>
      <c r="D2" s="4" t="inlineStr">
        <is>
          <t xml:space="preserve">Software de gestión de licencias</t>
        </is>
      </c>
      <c r="E2" s="4" t="inlineStr">
        <is>
          <t xml:space="preserve">Tecnologías de la información, telecomunicaciones y radiodifusión / Software / Software de gestión</t>
        </is>
      </c>
      <c r="F2" s="0">
        <v>70.0</v>
      </c>
      <c r="G2" s="0" t="inlineStr">
        <is>
          <t xml:space="preserve">Unidad</t>
        </is>
      </c>
      <c r="H2" s="4" t="inlineStr">
        <is>
          <t xml:space="preserve">Licenciamiento por Punto de Acceso (AP) - (Referencia JW471AAE)
Licencia para habilitar y mantener la administración de los puntos de acceso inalámbricos mediante la plataforma de control y gestión actualmente implementada en DGAC, permitiendo su configu</t>
        </is>
      </c>
    </row>
    <row r="3">
      <c r="A3" s="0" t="inlineStr">
        <is>
          <t xml:space="preserve">1602-20-LE26</t>
        </is>
      </c>
      <c r="B3" s="4" t="inlineStr">
        <is>
          <t xml:space="preserve">ADQUISICIÓN DE LICENCIAS PARA EQUIPOS DE COMUNICACIONES DE LA RED DE DATOS DE LA DGAC 122 dgv</t>
        </is>
      </c>
      <c r="C3" s="0">
        <v>2</v>
      </c>
      <c r="D3" s="4" t="inlineStr">
        <is>
          <t xml:space="preserve">Software de gestión de licencias</t>
        </is>
      </c>
      <c r="E3" s="4" t="inlineStr">
        <is>
          <t xml:space="preserve">Tecnologías de la información, telecomunicaciones y radiodifusión / Software / Software de gestión</t>
        </is>
      </c>
      <c r="F3" s="0">
        <v>70.0</v>
      </c>
      <c r="G3" s="0" t="inlineStr">
        <is>
          <t xml:space="preserve">Unidad</t>
        </is>
      </c>
      <c r="H3" s="4" t="inlineStr">
        <is>
          <t xml:space="preserve">Licenciamiento por Punto de Acceso (AP) para soporte del fabricante. (Referencia H2XW3E) 
Licencia por Punto de Acceso para soporte y mantenimiento por un período de 12 meses, asociado a la plataforma de administración inalámbrica, que permita disponer d</t>
        </is>
      </c>
    </row>
    <row r="4">
      <c r="A4" s="0" t="inlineStr">
        <is>
          <t xml:space="preserve">1602-20-LE26</t>
        </is>
      </c>
      <c r="B4" s="4" t="inlineStr">
        <is>
          <t xml:space="preserve">ADQUISICIÓN DE LICENCIAS PARA EQUIPOS DE COMUNICACIONES DE LA RED DE DATOS DE LA DGAC 122 dgv</t>
        </is>
      </c>
      <c r="C4" s="0">
        <v>3</v>
      </c>
      <c r="D4" s="4" t="inlineStr">
        <is>
          <t xml:space="preserve">Software de gestión de licencias</t>
        </is>
      </c>
      <c r="E4" s="4" t="inlineStr">
        <is>
          <t xml:space="preserve">Tecnologías de la información, telecomunicaciones y radiodifusión / Software / Software de gestión</t>
        </is>
      </c>
      <c r="F4" s="0">
        <v>2.0</v>
      </c>
      <c r="G4" s="0" t="inlineStr">
        <is>
          <t xml:space="preserve">Unidad</t>
        </is>
      </c>
      <c r="H4" s="4" t="inlineStr">
        <is>
          <t xml:space="preserve">Licencia Aruba Campus Gateway (Referencia JZ196AAE)
Licencia correspondiente a las funcionalidades requeridas para la operación y gestión de los servicios asociados a Campus Gateway, de acuerdo con la arquitectura de red institucional actualmente impleme</t>
        </is>
      </c>
    </row>
    <row r="5">
      <c r="A5" s="0" t="inlineStr">
        <is>
          <t xml:space="preserve">1153624-24-L126</t>
        </is>
      </c>
      <c r="B5" s="4" t="inlineStr">
        <is>
          <t xml:space="preserve">Servicio de Ordenamiento de Cableado de Datos y Eléctrico en Datacenter y Rack de Comunicaciones</t>
        </is>
      </c>
      <c r="C5" s="0">
        <v>1</v>
      </c>
      <c r="D5" s="4" t="inlineStr">
        <is>
          <t xml:space="preserve">Conjuntos de cableado</t>
        </is>
      </c>
      <c r="E5" s="4" t="inlineStr">
        <is>
          <t xml:space="preserve">Tecnologías de la información, telecomunicaciones y radiodifusión / Componentes para tecnología de la información, difusión o telecomunicaciones / Subconjuntos para dispositivos electrónicos</t>
        </is>
      </c>
      <c r="F5" s="0">
        <v>1.0</v>
      </c>
      <c r="G5" s="0" t="inlineStr">
        <is>
          <t xml:space="preserve">Unidad</t>
        </is>
      </c>
      <c r="H5" s="4" t="inlineStr">
        <is>
          <t xml:space="preserve">Servicio para ordenar cables en Datacenter y en rack en el edificio ubicado en San Martín 88.</t>
        </is>
      </c>
    </row>
    <row r="6">
      <c r="A6" s="0" t="inlineStr">
        <is>
          <t xml:space="preserve">688-13-LE26</t>
        </is>
      </c>
      <c r="B6" s="4" t="inlineStr">
        <is>
          <t xml:space="preserve">ADQUISICIÓN Y RENOVACIÓN DE LICENCIAS DE SOFTWARE</t>
        </is>
      </c>
      <c r="C6" s="0">
        <v>1</v>
      </c>
      <c r="D6" s="4" t="inlineStr">
        <is>
          <t xml:space="preserve">Software de gestión de licencias</t>
        </is>
      </c>
      <c r="E6" s="4" t="inlineStr">
        <is>
          <t xml:space="preserve">Tecnologías de la información, telecomunicaciones y radiodifusión / Software / Software de gestión</t>
        </is>
      </c>
      <c r="F6" s="0">
        <v>1.0</v>
      </c>
      <c r="G6" s="0" t="inlineStr">
        <is>
          <t xml:space="preserve">Unidad</t>
        </is>
      </c>
      <c r="H6" s="4" t="inlineStr">
        <is>
          <t xml:space="preserve">RED HAT ENTERPRISE DATA CENTER Licencia Red Hay Enterpise Linux for Virtual Datacenters, Standard - 1
year</t>
        </is>
      </c>
    </row>
    <row r="7">
      <c r="A7" s="0" t="inlineStr">
        <is>
          <t xml:space="preserve">688-13-LE26</t>
        </is>
      </c>
      <c r="B7" s="4" t="inlineStr">
        <is>
          <t xml:space="preserve">ADQUISICIÓN Y RENOVACIÓN DE LICENCIAS DE SOFTWARE</t>
        </is>
      </c>
      <c r="C7" s="0">
        <v>2</v>
      </c>
      <c r="D7" s="4" t="inlineStr">
        <is>
          <t xml:space="preserve">Software de gestión de licencias</t>
        </is>
      </c>
      <c r="E7" s="4" t="inlineStr">
        <is>
          <t xml:space="preserve">Tecnologías de la información, telecomunicaciones y radiodifusión / Software / Software de gestión</t>
        </is>
      </c>
      <c r="F7" s="0">
        <v>15.0</v>
      </c>
      <c r="G7" s="0" t="inlineStr">
        <is>
          <t xml:space="preserve">Unidad</t>
        </is>
      </c>
      <c r="H7" s="4" t="inlineStr">
        <is>
          <t xml:space="preserve">ADOBE ACROBAT PRO- 1 year</t>
        </is>
      </c>
    </row>
    <row r="8">
      <c r="A8" s="0" t="inlineStr">
        <is>
          <t xml:space="preserve">688-13-LE26</t>
        </is>
      </c>
      <c r="B8" s="4" t="inlineStr">
        <is>
          <t xml:space="preserve">ADQUISICIÓN Y RENOVACIÓN DE LICENCIAS DE SOFTWARE</t>
        </is>
      </c>
      <c r="C8" s="0">
        <v>3</v>
      </c>
      <c r="D8" s="4" t="inlineStr">
        <is>
          <t xml:space="preserve">Software de gestión de licencias</t>
        </is>
      </c>
      <c r="E8" s="4" t="inlineStr">
        <is>
          <t xml:space="preserve">Tecnologías de la información, telecomunicaciones y radiodifusión / Software / Software de gestión</t>
        </is>
      </c>
      <c r="F8" s="0">
        <v>20.0</v>
      </c>
      <c r="G8" s="0" t="inlineStr">
        <is>
          <t xml:space="preserve">Unidad</t>
        </is>
      </c>
      <c r="H8" s="4" t="inlineStr">
        <is>
          <t xml:space="preserve">FORTITOKEN Mobile Electronic 20 usuarios</t>
        </is>
      </c>
    </row>
    <row r="9">
      <c r="A9" s="0" t="inlineStr">
        <is>
          <t xml:space="preserve">688-13-LE26</t>
        </is>
      </c>
      <c r="B9" s="4" t="inlineStr">
        <is>
          <t xml:space="preserve">ADQUISICIÓN Y RENOVACIÓN DE LICENCIAS DE SOFTWARE</t>
        </is>
      </c>
      <c r="C9" s="0">
        <v>4</v>
      </c>
      <c r="D9" s="4" t="inlineStr">
        <is>
          <t xml:space="preserve">Software de gestión de licencias</t>
        </is>
      </c>
      <c r="E9" s="4" t="inlineStr">
        <is>
          <t xml:space="preserve">Tecnologías de la información, telecomunicaciones y radiodifusión / Software / Software de gestión</t>
        </is>
      </c>
      <c r="F9" s="0">
        <v>45.0</v>
      </c>
      <c r="G9" s="0" t="inlineStr">
        <is>
          <t xml:space="preserve">Unidad</t>
        </is>
      </c>
      <c r="H9" s="4" t="inlineStr">
        <is>
          <t xml:space="preserve">ATLASSIAN JIRA CLOUD
Service Management Estándar 25 usuarios 
Confluence Standard 10 usuarios 
Jira Premium 10 usuarios</t>
        </is>
      </c>
    </row>
    <row r="10">
      <c r="A10" s="0" t="inlineStr">
        <is>
          <t xml:space="preserve">688-13-LE26</t>
        </is>
      </c>
      <c r="B10" s="4" t="inlineStr">
        <is>
          <t xml:space="preserve">ADQUISICIÓN Y RENOVACIÓN DE LICENCIAS DE SOFTWARE</t>
        </is>
      </c>
      <c r="C10" s="0">
        <v>5</v>
      </c>
      <c r="D10" s="4" t="inlineStr">
        <is>
          <t xml:space="preserve">Software de gestión de licencias</t>
        </is>
      </c>
      <c r="E10" s="4" t="inlineStr">
        <is>
          <t xml:space="preserve">Tecnologías de la información, telecomunicaciones y radiodifusión / Software / Software de gestión</t>
        </is>
      </c>
      <c r="F10" s="0">
        <v>1.0</v>
      </c>
      <c r="G10" s="0" t="inlineStr">
        <is>
          <t xml:space="preserve">Unidad</t>
        </is>
      </c>
      <c r="H10" s="4" t="inlineStr">
        <is>
          <t xml:space="preserve">TEAMVIEWERLicencia Teamviewer Corporate con 3 canales + 3 MDS para soporte a
dispositivos móviles</t>
        </is>
      </c>
    </row>
    <row r="11">
      <c r="A11" s="0" t="inlineStr">
        <is>
          <t xml:space="preserve">608897-61-LP26</t>
        </is>
      </c>
      <c r="B11" s="4" t="inlineStr">
        <is>
          <t xml:space="preserve">SOPORTE PLATAFORMAS DE INFORMACIÓN AMBIENTAL BIANUAL</t>
        </is>
      </c>
      <c r="C11" s="0">
        <v>1</v>
      </c>
      <c r="D11" s="4" t="inlineStr">
        <is>
          <t xml:space="preserve">Servicios de asesoría de tecnología medioambiental</t>
        </is>
      </c>
      <c r="E11" s="4" t="inlineStr">
        <is>
          <t xml:space="preserve">Servicios medioambientales / Gestión medioambiental / Servicios de asesoría medioambiental</t>
        </is>
      </c>
      <c r="F11" s="0">
        <v>1.0</v>
      </c>
      <c r="G11" s="0" t="inlineStr">
        <is>
          <t xml:space="preserve">Unidad</t>
        </is>
      </c>
      <c r="H11" s="4" t="inlineStr">
        <is>
          <t xml:space="preserve">realizar servicios de mantención, actualización, soporte y diseño de los sistemas asociados a la construcción de la información ambiental administrados por el Departamento de Información Ambiental del Ministerio del Medio Ambiente</t>
        </is>
      </c>
    </row>
    <row r="12">
      <c r="A12" s="0" t="inlineStr">
        <is>
          <t xml:space="preserve">1469-284-L126</t>
        </is>
      </c>
      <c r="B12" s="4" t="inlineStr">
        <is>
          <t xml:space="preserve">20-44369 Desarrollo e Implementación de Plataforma Web para Revista Tralka</t>
        </is>
      </c>
      <c r="C12" s="0">
        <v>1</v>
      </c>
      <c r="D12" s="4" t="inlineStr">
        <is>
          <t xml:space="preserve">Software de desarrollo de plataforma Web</t>
        </is>
      </c>
      <c r="E12" s="4" t="inlineStr">
        <is>
          <t xml:space="preserve">Tecnologías de la información, telecomunicaciones y radiodifusión / Software / Programas de desarrollo</t>
        </is>
      </c>
      <c r="F12" s="0">
        <v>1.0</v>
      </c>
      <c r="G12" s="0" t="inlineStr">
        <is>
          <t xml:space="preserve">Unidad</t>
        </is>
      </c>
      <c r="H12" s="4" t="inlineStr">
        <is>
          <t xml:space="preserve">Desarrollo e Implementación de Plataforma Web para Revista Tralka</t>
        </is>
      </c>
    </row>
    <row r="13">
      <c r="A13" s="0" t="inlineStr">
        <is>
          <t xml:space="preserve">2762-21-LE26</t>
        </is>
      </c>
      <c r="B13" s="4" t="inlineStr">
        <is>
          <t xml:space="preserve">ADQUISICIÓN DE FORÓPTERO DIGITAL</t>
        </is>
      </c>
      <c r="C13" s="0">
        <v>1</v>
      </c>
      <c r="D13" s="4" t="inlineStr">
        <is>
          <t xml:space="preserve">Unidades de foróptero</t>
        </is>
      </c>
      <c r="E13" s="4" t="inlineStr">
        <is>
          <t xml:space="preserve">Equipamiento y suministros médicos / Productos para exámenes y control de pacientes / Artículos para examen oftalmológico</t>
        </is>
      </c>
      <c r="F13" s="0">
        <v>1.0</v>
      </c>
      <c r="G13" s="0" t="inlineStr">
        <is>
          <t xml:space="preserve">Unidad</t>
        </is>
      </c>
      <c r="H13" s="4" t="inlineStr">
        <is>
          <t xml:space="preserve">ADQUISICIÓN DE FOROPTERO, CON INSTALACIÓN Y CAPACITACIÓN</t>
        </is>
      </c>
    </row>
    <row r="14">
      <c r="A14" s="0" t="inlineStr">
        <is>
          <t xml:space="preserve">2933-73-LE26</t>
        </is>
      </c>
      <c r="B14" s="4" t="inlineStr">
        <is>
          <t xml:space="preserve">2DO LLAMADO SISTEMA DE INFORMACION Y GESTIÓN 2026</t>
        </is>
      </c>
      <c r="C14" s="0">
        <v>1</v>
      </c>
      <c r="D14" s="4" t="inlineStr">
        <is>
          <t xml:space="preserve">Programas de contabilidad</t>
        </is>
      </c>
      <c r="E14" s="4" t="inlineStr">
        <is>
          <t xml:space="preserve">Tecnologías de la información, telecomunicaciones y radiodifusión / Software / Software de planificación de recursos empresariales (ERP) y contabilidad financiera</t>
        </is>
      </c>
      <c r="F14" s="0">
        <v>1.0</v>
      </c>
      <c r="G14" s="0" t="inlineStr">
        <is>
          <t xml:space="preserve">Unidad</t>
        </is>
      </c>
      <c r="H14" s="4" t="inlineStr">
        <is>
          <t xml:space="preserve">La I. Municipalidad de Alhué llama a licitación pública para la adquisición sistemas de información y gestión 2026, para dar funcionamiento en el departamento de Administración y Finanzas de la Ilustre Municipalidad de Alhué.</t>
        </is>
      </c>
    </row>
    <row r="15">
      <c r="A15" s="0" t="inlineStr">
        <is>
          <t xml:space="preserve">4086-48-LP26</t>
        </is>
      </c>
      <c r="B15" s="4" t="inlineStr">
        <is>
          <t xml:space="preserve">SERVICIO DE SISTEMA DE INFORMACIÓN DE LA GESTIÓN</t>
        </is>
      </c>
      <c r="C15" s="0">
        <v>1</v>
      </c>
      <c r="D15" s="4" t="inlineStr">
        <is>
          <t xml:space="preserve">Programas de gestión de configuración</t>
        </is>
      </c>
      <c r="E15" s="4" t="inlineStr">
        <is>
          <t xml:space="preserve">Tecnologías de la información, telecomunicaciones y radiodifusión / Software / Programas de desarrollo</t>
        </is>
      </c>
      <c r="F15" s="0">
        <v>1.0</v>
      </c>
      <c r="G15" s="0" t="inlineStr">
        <is>
          <t xml:space="preserve">Unidad</t>
        </is>
      </c>
      <c r="H15" s="4" t="inlineStr">
        <is>
          <t xml:space="preserve">SERVICIO DE MANTENCIÓN, ARRIENDO Y PROVISIÓN DE SISTEMA DE INFORMACIÓN DE LA GESTIÓN MUNICIPAL Y SOPORTE COMPUTACIONAL SEGÚN BASES, , ESPECIFICACIONES TÉCNICAS, ANEXOS E ITEM ADJUNTOS.</t>
        </is>
      </c>
    </row>
    <row r="16">
      <c r="A16" s="0" t="inlineStr">
        <is>
          <t xml:space="preserve">1469-267-L126</t>
        </is>
      </c>
      <c r="B16" s="4" t="inlineStr">
        <is>
          <t xml:space="preserve">Servicio de Mantenimiento UPS del Centro de Datos en Campus Talca de la Universidad de Talca</t>
        </is>
      </c>
      <c r="C16" s="0">
        <v>1</v>
      </c>
      <c r="D16" s="4" t="inlineStr">
        <is>
          <t xml:space="preserve">Instalación o servicio de sistemas de energía eléctrica</t>
        </is>
      </c>
      <c r="E16" s="4" t="inlineStr">
        <is>
          <t xml:space="preserve">Servicios de construcción y mantenimiento / Servicios de atención, mantenimiento y reparaciones de edificios / Servicios eléctricos</t>
        </is>
      </c>
      <c r="F16" s="0">
        <v>1.0</v>
      </c>
      <c r="G16" s="0" t="inlineStr">
        <is>
          <t xml:space="preserve">Unidad</t>
        </is>
      </c>
      <c r="H16" s="4" t="inlineStr">
        <is>
          <t xml:space="preserve">Servicio de Mantenimiento UPS del Centro de Datos en Campus Talca de la Universidad de Talca</t>
        </is>
      </c>
    </row>
    <row r="17">
      <c r="A17" s="0" t="inlineStr">
        <is>
          <t xml:space="preserve">1606-34-LE26</t>
        </is>
      </c>
      <c r="B17" s="4" t="inlineStr">
        <is>
          <t xml:space="preserve">Consultoría para la digitalización de rutas de taxis colectivos. Proyecto Apoyo a la estrategia Chilena de transporte sostenible - CLETS Financiado por la GEF e implementado por CAF</t>
        </is>
      </c>
      <c r="C17" s="0">
        <v>1</v>
      </c>
      <c r="D17" s="4" t="inlineStr">
        <is>
          <t xml:space="preserve">Asesorías en planificación estratégica</t>
        </is>
      </c>
      <c r="E17" s="4" t="inlineStr">
        <is>
          <t xml:space="preserve">Servicios profesionales, administrativos y consultorías de gestión empresarial / Consultorías o asesorías en gestión empresarial / Servicios de consultoría en gestión de empresas</t>
        </is>
      </c>
      <c r="F17" s="0">
        <v>1.0</v>
      </c>
      <c r="G17" s="0" t="inlineStr">
        <is>
          <t xml:space="preserve">Unidad</t>
        </is>
      </c>
      <c r="H17" s="4" t="inlineStr">
        <is>
          <t xml:space="preserve">Servicio de consultoría para la digitalización de rutas de taxis colectivos para el Proyecto CLETS, financiado por la GEF e Implementado por CAF, según bases administrativas adjuntas.</t>
        </is>
      </c>
    </row>
    <row r="18">
      <c r="A18" s="0" t="inlineStr">
        <is>
          <t xml:space="preserve">617807-79-B226</t>
        </is>
      </c>
      <c r="B18" s="4" t="inlineStr">
        <is>
          <t xml:space="preserve">SERVICIO DE MANTENCIÓN PREVENTIVA Y REPARATIVA DE EQUIPOS DE RAYOS X DIGITAL ARCO C PARA EL HOSPITAL SAN JUAN DE DIOS DE LOS ANDES</t>
        </is>
      </c>
      <c r="C18" s="0">
        <v>1</v>
      </c>
      <c r="D18" s="4" t="inlineStr">
        <is>
          <t xml:space="preserve">Servicio de mantenimiento de equipo de fabricación</t>
        </is>
      </c>
      <c r="E18" s="4" t="inlineStr">
        <is>
          <t xml:space="preserve">Servicios de producción y fabricación industrial / Servicios de apoyo o soporte a la fabricación / Servicios de mantenimiento y reparación de equipo de fabricación</t>
        </is>
      </c>
      <c r="F18" s="0">
        <v>1.0</v>
      </c>
      <c r="G18" s="0" t="inlineStr">
        <is>
          <t xml:space="preserve">Unidad</t>
        </is>
      </c>
      <c r="H18" s="4" t="inlineStr">
        <is>
          <t xml:space="preserve">SERVICIO DE MANTENCION PREVENTIVA Y REPARATIVO  DE EQUIPOS DE RAYOS X DIGITAL ARCO C (SEGUN TERMINOS DE REFERENCIA)</t>
        </is>
      </c>
    </row>
    <row r="19">
      <c r="A19" s="0" t="inlineStr">
        <is>
          <t xml:space="preserve">869591-12-LP26</t>
        </is>
      </c>
      <c r="B19" s="4" t="inlineStr">
        <is>
          <t xml:space="preserve">CONTRATACIÓN DE PLATAFORMA DE GESTIÓN DOCUMENTAL EXPEDIENTE ELECTRÓNICO Y GESTIÓN DE PROCESOS</t>
        </is>
      </c>
      <c r="C19" s="0">
        <v>1</v>
      </c>
      <c r="D19" s="4" t="inlineStr">
        <is>
          <t xml:space="preserve">Programas de gestión de documentos</t>
        </is>
      </c>
      <c r="E19" s="4" t="inlineStr">
        <is>
          <t xml:space="preserve">Tecnologías de la información, telecomunicaciones y radiodifusión / Software / Software de gestión de contenidos</t>
        </is>
      </c>
      <c r="F19" s="0">
        <v>1.0</v>
      </c>
      <c r="G19" s="0" t="inlineStr">
        <is>
          <t xml:space="preserve">Unidad</t>
        </is>
      </c>
      <c r="H19" s="4" t="inlineStr">
        <is>
          <t xml:space="preserve">CONTRATACIÓN DE PLATAFORMA DE GESTIÓN DOCUMENTAL, EXPEDIENTE ELECTRÓNICO Y GESTIÓN DE PROCESOS PARA LA DIRECCIÓN DE COMPRAS Y CONTRATACIÓN PÚBLICA</t>
        </is>
      </c>
    </row>
    <row r="20">
      <c r="A20" s="0" t="inlineStr">
        <is>
          <t xml:space="preserve">1107281-6-LE26</t>
        </is>
      </c>
      <c r="B20" s="4" t="inlineStr">
        <is>
          <t xml:space="preserve">COMPRA SOFTWARE COMPATIBLE CON EQUIPO HPLC AGILENT</t>
        </is>
      </c>
      <c r="C20" s="0">
        <v>1</v>
      </c>
      <c r="D20" s="4" t="inlineStr">
        <is>
          <t xml:space="preserve">Software de desarrollo de interfaz gráfica de usuario</t>
        </is>
      </c>
      <c r="E20" s="4" t="inlineStr">
        <is>
          <t xml:space="preserve">Tecnologías de la información, telecomunicaciones y radiodifusión / Software / Programas de desarrollo</t>
        </is>
      </c>
      <c r="F20" s="0">
        <v>1.0</v>
      </c>
      <c r="G20" s="0" t="inlineStr">
        <is>
          <t xml:space="preserve">Unidad</t>
        </is>
      </c>
      <c r="H20" s="4" t="inlineStr">
        <is>
          <t xml:space="preserve">requiere de la adquisición de un (1) software de control cromatográfico para su equipo HPLC Agilent existente, incluyendo un computador apto para su operación, instalación y capacitación con el fin de realizar análisis de metabolitos secundarios, proteína</t>
        </is>
      </c>
    </row>
    <row r="21">
      <c r="A21" s="0" t="inlineStr">
        <is>
          <t xml:space="preserve">1461054-45-LP26</t>
        </is>
      </c>
      <c r="B21" s="4" t="inlineStr">
        <is>
          <t xml:space="preserve">PLATAFORMA DE GESTIÓN EDUCACIONAL PARA 77 E.E</t>
        </is>
      </c>
      <c r="C21" s="0">
        <v>1</v>
      </c>
      <c r="D21" s="4" t="inlineStr">
        <is>
          <t xml:space="preserve">Software del sistema de administración de bases de datos</t>
        </is>
      </c>
      <c r="E21" s="4" t="inlineStr">
        <is>
          <t xml:space="preserve">Tecnologías de la información, telecomunicaciones y radiodifusión / Software / Software de consultas y gestión de datos</t>
        </is>
      </c>
      <c r="F21" s="0">
        <v>1.0</v>
      </c>
      <c r="G21" s="0" t="inlineStr">
        <is>
          <t xml:space="preserve">Unidad</t>
        </is>
      </c>
      <c r="H21" s="4" t="inlineStr">
        <is>
          <t xml:space="preserve">PLATAFORMA DE GESTIÓN EDUCACIONAL PARA 77 ESTABLECIMIENTOS EDUCACIONALES DEPENDIENTES DEL SERVICIO LOCAL DE EDUCACIÓN PÚBLICA ELQUI</t>
        </is>
      </c>
    </row>
    <row r="22">
      <c r="A22" s="0" t="inlineStr">
        <is>
          <t xml:space="preserve">1469-286-L126</t>
        </is>
      </c>
      <c r="B22" s="4" t="inlineStr">
        <is>
          <t xml:space="preserve">Servicio de plataforma e-learning para cursos de capacitación – Educación Continua, Facultad de Odontología, Universidad de Talca</t>
        </is>
      </c>
      <c r="C22" s="0">
        <v>1</v>
      </c>
      <c r="D22" s="4" t="inlineStr">
        <is>
          <t xml:space="preserve">Capacitación a empleados</t>
        </is>
      </c>
      <c r="E22" s="4" t="inlineStr">
        <is>
          <t xml:space="preserve">Educación, formación, entrenamiento y capacitación / Sistemas educativos complementarios / Educación de adultos</t>
        </is>
      </c>
      <c r="F22" s="0">
        <v>1.0</v>
      </c>
      <c r="G22" s="0" t="inlineStr">
        <is>
          <t xml:space="preserve">Unidad</t>
        </is>
      </c>
      <c r="H22" s="4" t="inlineStr">
        <is>
          <t xml:space="preserve">Servicio de plataforma e-learning para cursos de capacitación  Educación Continua, Facultad de Odontología, Universidad de Talca</t>
        </is>
      </c>
    </row>
    <row r="23">
      <c r="A23" s="0" t="inlineStr">
        <is>
          <t xml:space="preserve">3348-9-LE26</t>
        </is>
      </c>
      <c r="B23" s="4" t="inlineStr">
        <is>
          <t xml:space="preserve">Servicio de Arriendo de Tótem Gestor de Filas</t>
        </is>
      </c>
      <c r="C23" s="0">
        <v>1</v>
      </c>
      <c r="D23" s="4" t="inlineStr">
        <is>
          <t xml:space="preserve">Monitores de pantalla táctil</t>
        </is>
      </c>
      <c r="E23" s="4" t="inlineStr">
        <is>
          <t xml:space="preserve">Tecnologías de la información, telecomunicaciones y radiodifusión / Equipos informáticos y accesorios / Pantallas o monitores de computador</t>
        </is>
      </c>
      <c r="F23" s="0">
        <v>1.0</v>
      </c>
      <c r="G23" s="0" t="inlineStr">
        <is>
          <t xml:space="preserve">Unidad</t>
        </is>
      </c>
      <c r="H23" s="4" t="inlineStr">
        <is>
          <t xml:space="preserve">Primera instancia
1)Un (1) tótem gestor de filas, con pantalla táctil e impresora térmica que emita voucher de número de atención que contenga 4 botones (Reserva de Horas Médicas, Emisión de Boletas, Programas Preventivos y SOME)
2)Ocho (8) estaci</t>
        </is>
      </c>
    </row>
    <row r="24">
      <c r="A24" s="0" t="inlineStr">
        <is>
          <t xml:space="preserve">425-67-LE26</t>
        </is>
      </c>
      <c r="B24" s="4" t="inlineStr">
        <is>
          <t xml:space="preserve">Software de seguridad extendida y Ciberdefensa</t>
        </is>
      </c>
      <c r="C24" s="0">
        <v>1</v>
      </c>
      <c r="D24" s="4" t="inlineStr">
        <is>
          <t xml:space="preserve">Software de equipos de red privada virtual (VPN) o de seguridad de red</t>
        </is>
      </c>
      <c r="E24" s="4" t="inlineStr">
        <is>
          <t xml:space="preserve">Tecnologías de la información, telecomunicaciones y radiodifusión / Software / Software de seguridad y protección</t>
        </is>
      </c>
      <c r="F24" s="0">
        <v>1.0</v>
      </c>
      <c r="G24" s="0" t="inlineStr">
        <is>
          <t xml:space="preserve">Unidad</t>
        </is>
      </c>
      <c r="H24" s="4" t="inlineStr">
        <is>
          <t xml:space="preserve">Software de seguridad extendida y protección de cadena de suministros para la Ciberdefensa de Poder Judicial Ingresar valor total neto según formulario económico N°1</t>
        </is>
      </c>
    </row>
    <row r="25">
      <c r="A25" s="0" t="inlineStr">
        <is>
          <t xml:space="preserve">948354-140-LR26</t>
        </is>
      </c>
      <c r="B25" s="4" t="inlineStr">
        <is>
          <t xml:space="preserve">CONTRATACIÓN DE UNA SOLUCIÓN INTEGRAL RIS-PACS INCLUYENDO LA PROVISIÓN DE SERVICIOS SOFTWARE HARDWARE E INFRAESTRUCTURA TECNOLÓGICA PARA EL SERVICIO DE IMAGENOLOGÍA DEL HOSPITAL DIPRECA</t>
        </is>
      </c>
      <c r="C25" s="0">
        <v>1</v>
      </c>
      <c r="D25" s="4" t="inlineStr">
        <is>
          <t xml:space="preserve">Sistemas informatizados de archivado de imágenes (PACS) médicos</t>
        </is>
      </c>
      <c r="E25" s="4" t="inlineStr">
        <is>
          <t xml:space="preserve">Equipamiento y suministros médicos / Productos para imágenes y de medicina nuclear / Artículos para archivar información e imágenes radiológicas</t>
        </is>
      </c>
      <c r="F25" s="0">
        <v>60.0</v>
      </c>
      <c r="G25" s="0" t="inlineStr">
        <is>
          <t xml:space="preserve">Mes</t>
        </is>
      </c>
      <c r="H25" s="4" t="inlineStr">
        <is>
          <t xml:space="preserve">SERVICIO DE RIS-PACS PARA EL SERVICIO DE IMAGENOLOGÍA DEL HOSPITAL DIPRECA (De acuerdo a las Bases Técnicas).</t>
        </is>
      </c>
    </row>
    <row r="26">
      <c r="A26" s="0" t="inlineStr">
        <is>
          <t xml:space="preserve">5148-13-LP26</t>
        </is>
      </c>
      <c r="B26" s="4" t="inlineStr">
        <is>
          <t xml:space="preserve">ADQUISICIÓN SERVIDORES PARA PLATAFORMA IA DEL MP</t>
        </is>
      </c>
      <c r="C26" s="0">
        <v>1</v>
      </c>
      <c r="D26" s="4" t="inlineStr">
        <is>
          <t xml:space="preserve">Servidores</t>
        </is>
      </c>
      <c r="E26" s="4" t="inlineStr">
        <is>
          <t xml:space="preserve">Tecnologías de la información, telecomunicaciones y radiodifusión / Equipos informáticos y accesorios / Computadores</t>
        </is>
      </c>
      <c r="F26" s="0">
        <v>1.0</v>
      </c>
      <c r="G26" s="0" t="inlineStr">
        <is>
          <t xml:space="preserve">Unidad</t>
        </is>
      </c>
      <c r="H26" s="4" t="inlineStr">
        <is>
          <t xml:space="preserve">SERVIDOR PARA LA PLATAFORMA DE INTELIGENCIA ARTIFICIAL (IA) Y MACHINE LEARNING (ML), CON SOPORTE POR 36 MESES, PARA AMBIENTE PRODUCTIVO</t>
        </is>
      </c>
    </row>
    <row r="27">
      <c r="A27" s="0" t="inlineStr">
        <is>
          <t xml:space="preserve">5148-13-LP26</t>
        </is>
      </c>
      <c r="B27" s="4" t="inlineStr">
        <is>
          <t xml:space="preserve">ADQUISICIÓN SERVIDORES PARA PLATAFORMA IA DEL MP</t>
        </is>
      </c>
      <c r="C27" s="0">
        <v>2</v>
      </c>
      <c r="D27" s="4" t="inlineStr">
        <is>
          <t xml:space="preserve">Servidores</t>
        </is>
      </c>
      <c r="E27" s="4" t="inlineStr">
        <is>
          <t xml:space="preserve">Tecnologías de la información, telecomunicaciones y radiodifusión / Equipos informáticos y accesorios / Computadores</t>
        </is>
      </c>
      <c r="F27" s="0">
        <v>1.0</v>
      </c>
      <c r="G27" s="0" t="inlineStr">
        <is>
          <t xml:space="preserve">Unidad</t>
        </is>
      </c>
      <c r="H27" s="4" t="inlineStr">
        <is>
          <t xml:space="preserve">SERVIDOR PARA LA PLATAFORMA DE INTELIGENCIA ARTIFICIAL (IA) Y MACHINE LEARNING (ML), CON SOPORTE POR 36 MESES, PARA AMBIENTE DESARROLLO</t>
        </is>
      </c>
    </row>
    <row r="28">
      <c r="A28" s="0" t="inlineStr">
        <is>
          <t xml:space="preserve">1057499-59-LE26</t>
        </is>
      </c>
      <c r="B28" s="4" t="inlineStr">
        <is>
          <t xml:space="preserve">ADQ TENSIÓMETRO BALANZA DIGITAL Y ESFIGMOMANÓMETRO</t>
        </is>
      </c>
      <c r="C28" s="0">
        <v>1</v>
      </c>
      <c r="D28" s="4" t="inlineStr">
        <is>
          <t xml:space="preserve">Balanzas electrónicas de carga superior</t>
        </is>
      </c>
      <c r="E28" s="4" t="inlineStr">
        <is>
          <t xml:space="preserve">Equipamiento para laboratorios / Instrumentos de medida y experimentación / Instrumentos de medición de peso</t>
        </is>
      </c>
      <c r="F28" s="0">
        <v>200.0</v>
      </c>
      <c r="G28" s="0" t="inlineStr">
        <is>
          <t xml:space="preserve">Unidad</t>
        </is>
      </c>
      <c r="H28" s="4" t="inlineStr">
        <is>
          <t xml:space="preserve">ÍTEM N°1: BALANZA DIGITAL</t>
        </is>
      </c>
    </row>
    <row r="29">
      <c r="A29" s="0" t="inlineStr">
        <is>
          <t xml:space="preserve">1057499-59-LE26</t>
        </is>
      </c>
      <c r="B29" s="4" t="inlineStr">
        <is>
          <t xml:space="preserve">ADQ TENSIÓMETRO BALANZA DIGITAL Y ESFIGMOMANÓMETRO</t>
        </is>
      </c>
      <c r="C29" s="0">
        <v>2</v>
      </c>
      <c r="D29" s="4" t="inlineStr">
        <is>
          <t xml:space="preserve">Unidades electrónicas de presión sanguínea</t>
        </is>
      </c>
      <c r="E29" s="4" t="inlineStr">
        <is>
          <t xml:space="preserve">Equipamiento y suministros médicos / Productos para exámenes y control de pacientes / Unidades de presión sanguínea y productos relacionados</t>
        </is>
      </c>
      <c r="F29" s="0">
        <v>200.0</v>
      </c>
      <c r="G29" s="0" t="inlineStr">
        <is>
          <t xml:space="preserve">Unidad</t>
        </is>
      </c>
      <c r="H29" s="4" t="inlineStr">
        <is>
          <t xml:space="preserve">ÍTEM N°2: ESFIGMOMANÓMETRO AUSCULTATORIO CON MANGUITOS</t>
        </is>
      </c>
    </row>
    <row r="30">
      <c r="A30" s="0" t="inlineStr">
        <is>
          <t xml:space="preserve">1057499-59-LE26</t>
        </is>
      </c>
      <c r="B30" s="4" t="inlineStr">
        <is>
          <t xml:space="preserve">ADQ TENSIÓMETRO BALANZA DIGITAL Y ESFIGMOMANÓMETRO</t>
        </is>
      </c>
      <c r="C30" s="0">
        <v>3</v>
      </c>
      <c r="D30" s="4" t="inlineStr">
        <is>
          <t xml:space="preserve">Unidades de presión sanguínea aneroide</t>
        </is>
      </c>
      <c r="E30" s="4" t="inlineStr">
        <is>
          <t xml:space="preserve">Equipamiento y suministros médicos / Productos para exámenes y control de pacientes / Unidades de presión sanguínea y productos relacionados</t>
        </is>
      </c>
      <c r="F30" s="0">
        <v>200.0</v>
      </c>
      <c r="G30" s="0" t="inlineStr">
        <is>
          <t xml:space="preserve">Unidad</t>
        </is>
      </c>
      <c r="H30" s="4" t="inlineStr">
        <is>
          <t xml:space="preserve">ÍTEM N°3: TENSIÓMETRO DIGITAL</t>
        </is>
      </c>
    </row>
    <row r="31">
      <c r="A31" s="0" t="inlineStr">
        <is>
          <t xml:space="preserve">598-26-LE26</t>
        </is>
      </c>
      <c r="B31" s="4" t="inlineStr">
        <is>
          <t xml:space="preserve">Licencia Automatización de Procesos IFM por 36 mes</t>
        </is>
      </c>
      <c r="C31" s="0">
        <v>1</v>
      </c>
      <c r="D31" s="4" t="inlineStr">
        <is>
          <t xml:space="preserve">Software de gestión de licencias</t>
        </is>
      </c>
      <c r="E31" s="4" t="inlineStr">
        <is>
          <t xml:space="preserve">Tecnologías de la información, telecomunicaciones y radiodifusión / Software / Software de gestión</t>
        </is>
      </c>
      <c r="F31" s="0">
        <v>1.0</v>
      </c>
      <c r="G31" s="0" t="inlineStr">
        <is>
          <t xml:space="preserve">Unidad</t>
        </is>
      </c>
      <c r="H31" s="4" t="inlineStr">
        <is>
          <t xml:space="preserve">Licencia IFM POR 36 MESES, SEGÚN BASES DE LICITACIÓN.</t>
        </is>
      </c>
    </row>
    <row r="32">
      <c r="A32" s="0" t="inlineStr">
        <is>
          <t xml:space="preserve">792909-1-LE26</t>
        </is>
      </c>
      <c r="B32" s="4" t="inlineStr">
        <is>
          <t xml:space="preserve">ALMACENAJE DIGITALIZACIÓN Y CUSTODIA DE DOCUMENTO</t>
        </is>
      </c>
      <c r="C32" s="0">
        <v>1</v>
      </c>
      <c r="D32" s="4" t="inlineStr">
        <is>
          <t xml:space="preserve">Servicios de almacenaje de documentos</t>
        </is>
      </c>
      <c r="E32" s="4" t="inlineStr">
        <is>
          <t xml:space="preserve">Servicios de transporte, almacenaje y correo / Almacenaje / Depósito y almacenaje especializado</t>
        </is>
      </c>
      <c r="F32" s="0">
        <v>1.0</v>
      </c>
      <c r="G32" s="0" t="inlineStr">
        <is>
          <t xml:space="preserve">Unidad</t>
        </is>
      </c>
      <c r="H32" s="4" t="inlineStr">
        <is>
          <t xml:space="preserve">contratación del servicio de: ALMACENAJE, DIGITALIZACIÓN Y CUSTODIA DE DOCUMENTACIÓN FÍSICA, lo que fue debidamente autorizado por la Director Regional.</t>
        </is>
      </c>
    </row>
    <row r="33">
      <c r="A33" s="0" t="inlineStr">
        <is>
          <t xml:space="preserve">3337-21-LE26</t>
        </is>
      </c>
      <c r="B33" s="4" t="inlineStr">
        <is>
          <t xml:space="preserve">PLATAFORMA DIGITAL PARA EVALUACIÓN PSICOLOGICA</t>
        </is>
      </c>
      <c r="C33" s="0">
        <v>1</v>
      </c>
      <c r="D33" s="4" t="inlineStr">
        <is>
          <t xml:space="preserve">Exámenes médicos</t>
        </is>
      </c>
      <c r="E33" s="4" t="inlineStr">
        <is>
          <t xml:space="preserve">Salud, servicios sanitarios y alimentación / Medicina y servicios de salud / Evaluaciones de salud individuales</t>
        </is>
      </c>
      <c r="F33" s="0">
        <v>1.0</v>
      </c>
      <c r="G33" s="0" t="inlineStr">
        <is>
          <t xml:space="preserve">Unidad</t>
        </is>
      </c>
      <c r="H33" s="4" t="inlineStr">
        <is>
          <t xml:space="preserve">Contratación de plataforma digital para Evaluación psicológica, para el proceso de selección de personal.</t>
        </is>
      </c>
    </row>
    <row r="34">
      <c r="A34" s="0" t="inlineStr">
        <is>
          <t xml:space="preserve">2446-303-LE26</t>
        </is>
      </c>
      <c r="B34" s="4" t="inlineStr">
        <is>
          <t xml:space="preserve">SERVICIO MULTISTREAMING CON TRANSMISIÓN DIGITAL</t>
        </is>
      </c>
      <c r="C34" s="0">
        <v>1</v>
      </c>
      <c r="D34" s="4" t="inlineStr">
        <is>
          <t xml:space="preserve">Sistema de transmisión por secuencias de video</t>
        </is>
      </c>
      <c r="E34" s="4" t="inlineStr">
        <is>
          <t xml:space="preserve">Tecnologías de la información, telecomunicaciones y radiodifusión / Equipos, plataformas y accesorios de redes multimedia, voz y datos / Plataformas de mensajería por móvil</t>
        </is>
      </c>
      <c r="F34" s="0">
        <v>12.0</v>
      </c>
      <c r="G34" s="0" t="inlineStr">
        <is>
          <t xml:space="preserve">Unidad</t>
        </is>
      </c>
      <c r="H34" s="4" t="inlineStr">
        <is>
          <t xml:space="preserve">SERVICIO MULTISTREAMING CON TRANSMISIÓN DIGITAL E INTERNET SATELITAL PARA DIFUSIÓN DE ACTIVIDADES MUNICIPALES</t>
        </is>
      </c>
    </row>
    <row r="35">
      <c r="A35" s="0" t="inlineStr">
        <is>
          <t xml:space="preserve">1230848-71-L126</t>
        </is>
      </c>
      <c r="B35" s="4" t="inlineStr">
        <is>
          <t xml:space="preserve">SERVICIO DE SOFTWARE PARA GESTIÓN DE FILAS TÓTEM</t>
        </is>
      </c>
      <c r="C35" s="0">
        <v>1</v>
      </c>
      <c r="D35" s="4" t="inlineStr">
        <is>
          <t xml:space="preserve">Software de clasificación o categorización</t>
        </is>
      </c>
      <c r="E35" s="4" t="inlineStr">
        <is>
          <t xml:space="preserve">Tecnologías de la información, telecomunicaciones y radiodifusión / Software / Software de consultas y gestión de datos</t>
        </is>
      </c>
      <c r="F35" s="0">
        <v>1.0</v>
      </c>
      <c r="G35" s="0" t="inlineStr">
        <is>
          <t xml:space="preserve">Global</t>
        </is>
      </c>
      <c r="H35" s="4" t="inlineStr">
        <is>
          <t xml:space="preserve">REMITASE AL NUMERAL 1.2 DE LAS BASES ADMINISTRATIVAS ESPECIALES "SISTEMA GESTIÓN DE FILAS"</t>
        </is>
      </c>
    </row>
    <row r="36">
      <c r="A36" s="0" t="inlineStr">
        <is>
          <t xml:space="preserve">2484-22-LE26</t>
        </is>
      </c>
      <c r="B36" s="4" t="inlineStr">
        <is>
          <t xml:space="preserve">SERVICIO DE ARRIENDO DE SOFTWARE CLOUD PARA CONTROL Y GESTION DE ASISTENCIA Y MANTENCION DE RELOJES BIOMETRICOS.</t>
        </is>
      </c>
      <c r="C36" s="0">
        <v>1</v>
      </c>
      <c r="D36" s="4" t="inlineStr">
        <is>
          <t xml:space="preserve">Reloj de control</t>
        </is>
      </c>
      <c r="E36" s="4" t="inlineStr">
        <is>
          <t xml:space="preserve">Equipos, accesorios y suministros de oficina / Maquinarias, suministros y accesorios de oficina / Máquinas y accesorios para registro de hora y asistencia en la oficina</t>
        </is>
      </c>
      <c r="F36" s="0">
        <v>1.0</v>
      </c>
      <c r="G36" s="0" t="inlineStr">
        <is>
          <t xml:space="preserve">Paquete</t>
        </is>
      </c>
      <c r="H36" s="4" t="inlineStr">
        <is>
          <t xml:space="preserve">SERVICIO DE ARRIENDO DE SOFTWARE CLOUD PARA CONTROL Y GESTION DE ASISTENCIA Y MANTENCION DE RELOJES BIOMETRICOS, SEGUN BASES ADMINISTRATIVAS Y TECNICAS.</t>
        </is>
      </c>
    </row>
    <row r="37">
      <c r="A37" s="0" t="inlineStr">
        <is>
          <t xml:space="preserve">608-197-LR26</t>
        </is>
      </c>
      <c r="B37" s="4" t="inlineStr">
        <is>
          <t xml:space="preserve">SERVICIO DE OPERACIÓN MANTENIMIENTO Y ACTUALIZACIÓN DE PLATAFORMAS TECNOLÓGICAS DE LA SALA DE CONTROL CENTRALIZADO DEL HOSPITAL DR. GUSTAVO FRICKE</t>
        </is>
      </c>
      <c r="C37" s="0">
        <v>1</v>
      </c>
      <c r="D37" s="4" t="inlineStr">
        <is>
          <t xml:space="preserve">Integración de sistemas</t>
        </is>
      </c>
      <c r="E37" s="4" t="inlineStr">
        <is>
          <t xml:space="preserve">Servicios basados en ingeniería, ciencias sociales y tecnología de la información / Servicios informáticos / Ingeniería en computación e informática</t>
        </is>
      </c>
      <c r="F37" s="0">
        <v>1.0</v>
      </c>
      <c r="G37" s="0" t="inlineStr">
        <is>
          <t xml:space="preserve">Unidad</t>
        </is>
      </c>
      <c r="H37" s="4" t="inlineStr">
        <is>
          <t xml:space="preserve">SERVICIO
DE OPERACIÓN, MANTENIMIENTO Y ACTUALIZACIÓN
DE PLATAFORMAS TECNOLÓGICAS DE LA SALA DE
CONTROL CENTRALIZADO DEL HOSPITAL DR.
GUSTAVO FRICKE (favor desglosar valores en anexo económico N°6)</t>
        </is>
      </c>
    </row>
    <row r="38">
      <c r="A38" s="0" t="inlineStr">
        <is>
          <t xml:space="preserve">1591-25-LE26</t>
        </is>
      </c>
      <c r="B38" s="4" t="inlineStr">
        <is>
          <t xml:space="preserve">LICENCIA ADOBE CREATIVE CLOUD Y ADOBE ACROBAT PRO</t>
        </is>
      </c>
      <c r="C38" s="0">
        <v>1</v>
      </c>
      <c r="D38" s="4" t="inlineStr">
        <is>
          <t xml:space="preserve">Programas de gestión de documentos</t>
        </is>
      </c>
      <c r="E38" s="4" t="inlineStr">
        <is>
          <t xml:space="preserve">Tecnologías de la información, telecomunicaciones y radiodifusión / Software / Software de gestión de contenidos</t>
        </is>
      </c>
      <c r="F38" s="0">
        <v>1.0</v>
      </c>
      <c r="G38" s="0" t="inlineStr">
        <is>
          <t xml:space="preserve">Unidad</t>
        </is>
      </c>
      <c r="H38" s="4" t="inlineStr">
        <is>
          <t xml:space="preserve">Adobe Creative Cloud y Adobe Acrobat Pro, que comprende un total de nueve cuentas de Adobe Creative Cloud y setenta cuentas de Adobe Acrobat Pro. La Suite de Adobe ofrece un conjunto de aplicaciones esenciales para la Unidad de Tecnologías y Sistemas, inc</t>
        </is>
      </c>
    </row>
    <row r="39">
      <c r="A39" s="0" t="inlineStr">
        <is>
          <t xml:space="preserve">2788-54-LE26</t>
        </is>
      </c>
      <c r="B39" s="4" t="inlineStr">
        <is>
          <t xml:space="preserve">ADQUISICION Y RENOVACION DE SOFTWARES</t>
        </is>
      </c>
      <c r="C39" s="0">
        <v>1</v>
      </c>
      <c r="D39" s="4" t="inlineStr">
        <is>
          <t xml:space="preserve">Software de gestión de licencias</t>
        </is>
      </c>
      <c r="E39" s="4" t="inlineStr">
        <is>
          <t xml:space="preserve">Tecnologías de la información, telecomunicaciones y radiodifusión / Software / Software de gestión</t>
        </is>
      </c>
      <c r="F39" s="0">
        <v>1.0</v>
      </c>
      <c r="G39" s="0" t="inlineStr">
        <is>
          <t xml:space="preserve">Unidad</t>
        </is>
      </c>
      <c r="H39" s="4" t="inlineStr">
        <is>
          <t xml:space="preserve">linea 1 ADQUISICION Y RENOVACION DE SOFTWARES PARA UTILIZACION EN SECPLA, COMUNICACIONES, DOM Y OTRAS DEPENDENCIAS MUNICIPALES</t>
        </is>
      </c>
    </row>
    <row r="40">
      <c r="A40" s="0" t="inlineStr">
        <is>
          <t xml:space="preserve">2788-54-LE26</t>
        </is>
      </c>
      <c r="B40" s="4" t="inlineStr">
        <is>
          <t xml:space="preserve">ADQUISICION Y RENOVACION DE SOFTWARES</t>
        </is>
      </c>
      <c r="C40" s="0">
        <v>2</v>
      </c>
      <c r="D40" s="4" t="inlineStr">
        <is>
          <t xml:space="preserve">Software de gestión de licencias</t>
        </is>
      </c>
      <c r="E40" s="4" t="inlineStr">
        <is>
          <t xml:space="preserve">Tecnologías de la información, telecomunicaciones y radiodifusión / Software / Software de gestión</t>
        </is>
      </c>
      <c r="F40" s="0">
        <v>1.0</v>
      </c>
      <c r="G40" s="0" t="inlineStr">
        <is>
          <t xml:space="preserve">Unidad</t>
        </is>
      </c>
      <c r="H40" s="4" t="inlineStr">
        <is>
          <t xml:space="preserve">linea 2 Prezi Plus suscripción anual (1</t>
        </is>
      </c>
    </row>
    <row r="41">
      <c r="A41" s="0" t="inlineStr">
        <is>
          <t xml:space="preserve">2788-54-LE26</t>
        </is>
      </c>
      <c r="B41" s="4" t="inlineStr">
        <is>
          <t xml:space="preserve">ADQUISICION Y RENOVACION DE SOFTWARES</t>
        </is>
      </c>
      <c r="C41" s="0">
        <v>3</v>
      </c>
      <c r="D41" s="4" t="inlineStr">
        <is>
          <t xml:space="preserve">Software de gestión de licencias</t>
        </is>
      </c>
      <c r="E41" s="4" t="inlineStr">
        <is>
          <t xml:space="preserve">Tecnologías de la información, telecomunicaciones y radiodifusión / Software / Software de gestión</t>
        </is>
      </c>
      <c r="F41" s="0">
        <v>1.0</v>
      </c>
      <c r="G41" s="0" t="inlineStr">
        <is>
          <t xml:space="preserve">Unidad</t>
        </is>
      </c>
      <c r="H41" s="4" t="inlineStr">
        <is>
          <t xml:space="preserve">LINEA 3: OPEN AI chat GPT Business suscripción anual (2 licencias)</t>
        </is>
      </c>
    </row>
    <row r="42">
      <c r="A42" s="0" t="inlineStr">
        <is>
          <t xml:space="preserve">3047-60-LE26</t>
        </is>
      </c>
      <c r="B42" s="4" t="inlineStr">
        <is>
          <t xml:space="preserve">EQUIPAMIENTO INFORMÁTICO PARA IMPLEMENTAR SERVIDOR EN EL CENTRO DE INNOVACIÓN TECNOLÓGICA DE LA ARMADA</t>
        </is>
      </c>
      <c r="C42" s="0">
        <v>1</v>
      </c>
      <c r="D42" s="4" t="inlineStr">
        <is>
          <t xml:space="preserve">Servidores</t>
        </is>
      </c>
      <c r="E42" s="4" t="inlineStr">
        <is>
          <t xml:space="preserve">Tecnologías de la información, telecomunicaciones y radiodifusión / Equipos informáticos y accesorios / Computadores</t>
        </is>
      </c>
      <c r="F42" s="0">
        <v>1.0</v>
      </c>
      <c r="G42" s="0" t="inlineStr">
        <is>
          <t xml:space="preserve">Unidad</t>
        </is>
      </c>
      <c r="H42" s="4" t="inlineStr">
        <is>
          <t xml:space="preserve">EQUIPAMIENTO INFORMATICO PARA IMPLEMENTAR UN SERVIDOR IA ON PREMISE DE ACUERDO A ESPECIFICACIONES ADMINISTRATIVAS,TÉCNICAS Y ANEXOS ADJUNTOS.</t>
        </is>
      </c>
    </row>
    <row r="43">
      <c r="A43" s="0" t="inlineStr">
        <is>
          <t xml:space="preserve">3671-80-LE26</t>
        </is>
      </c>
      <c r="B43" s="4" t="inlineStr">
        <is>
          <t xml:space="preserve">“HABILITACIÓN DE NUEVAS DEPENDENCIAS DE SEGURIDAD MUNICIPAL E INFORMÁTICA DE LA MUNICIPALIDAD DE CHILLÁN VIEJO”</t>
        </is>
      </c>
      <c r="C43" s="0">
        <v>1</v>
      </c>
      <c r="D43" s="4" t="inlineStr">
        <is>
          <t xml:space="preserve">Construcción de obras civiles</t>
        </is>
      </c>
      <c r="E43" s="4" t="inlineStr">
        <is>
          <t xml:space="preserve">Servicios de construcción y mantenimiento / Construcción de edificios en general / Construcción de obras civiles y infraestructuras</t>
        </is>
      </c>
      <c r="F43" s="0">
        <v>1.0</v>
      </c>
      <c r="G43" s="0" t="inlineStr">
        <is>
          <t xml:space="preserve">Unidad</t>
        </is>
      </c>
      <c r="H43" s="4" t="inlineStr">
        <is>
          <t xml:space="preserve">HABILITACION DE NUEVAS DEPENDENCIAS DE SEGURIDAD MUNICIPAL E INFORMATICA DE LA MUNICIPALIDAD DE CHILLAN VIEJO</t>
        </is>
      </c>
    </row>
    <row r="44">
      <c r="A44" s="0" t="inlineStr">
        <is>
          <t xml:space="preserve">5586-164-LE26</t>
        </is>
      </c>
      <c r="B44" s="4" t="inlineStr">
        <is>
          <t xml:space="preserve">BC SERVICIO DE PLATAFORMA TECNOLÓGICA INTEGRAL PARA LA GESTIÓN DE EVENTO ACADÉMICO</t>
        </is>
      </c>
      <c r="C44" s="0">
        <v>1</v>
      </c>
      <c r="D44" s="4" t="inlineStr">
        <is>
          <t xml:space="preserve">Software de interconectividad de plataformas</t>
        </is>
      </c>
      <c r="E44" s="4" t="inlineStr">
        <is>
          <t xml:space="preserve">Tecnologías de la información, telecomunicaciones y radiodifusión / Software / Software para trabajo en redes</t>
        </is>
      </c>
      <c r="F44" s="0">
        <v>1.0</v>
      </c>
      <c r="G44" s="0" t="inlineStr">
        <is>
          <t xml:space="preserve">Unidad</t>
        </is>
      </c>
      <c r="H44" s="4" t="inlineStr">
        <is>
          <t xml:space="preserve">SERVICIO DE PLATAFORMA TECNOLÓGICA INTEGRAL PARA LA GESTIÓN DE EVENTO ACADÉMICO</t>
        </is>
      </c>
    </row>
    <row r="45">
      <c r="A45" s="0" t="inlineStr">
        <is>
          <t xml:space="preserve">577290-4-LP26</t>
        </is>
      </c>
      <c r="B45" s="4" t="inlineStr">
        <is>
          <t xml:space="preserve">RENOVACIÓN Y ADQUISICIÓN DE LICENCIAS DE SOFTWARE</t>
        </is>
      </c>
      <c r="C45" s="0">
        <v>1</v>
      </c>
      <c r="D45" s="4" t="inlineStr">
        <is>
          <t xml:space="preserve">Software de gestión de licencias</t>
        </is>
      </c>
      <c r="E45" s="4" t="inlineStr">
        <is>
          <t xml:space="preserve">Tecnologías de la información, telecomunicaciones y radiodifusión / Software / Software de gestión</t>
        </is>
      </c>
      <c r="F45" s="0">
        <v>4.0</v>
      </c>
      <c r="G45" s="0" t="inlineStr">
        <is>
          <t xml:space="preserve">Unidad</t>
        </is>
      </c>
      <c r="H45" s="4" t="inlineStr">
        <is>
          <t xml:space="preserve">DEVEXPRESS UNIVERSAL (o equivalente). Suscripción. 12 meses</t>
        </is>
      </c>
    </row>
    <row r="46">
      <c r="A46" s="0" t="inlineStr">
        <is>
          <t xml:space="preserve">577290-4-LP26</t>
        </is>
      </c>
      <c r="B46" s="4" t="inlineStr">
        <is>
          <t xml:space="preserve">RENOVACIÓN Y ADQUISICIÓN DE LICENCIAS DE SOFTWARE</t>
        </is>
      </c>
      <c r="C46" s="0">
        <v>2</v>
      </c>
      <c r="D46" s="4" t="inlineStr">
        <is>
          <t xml:space="preserve">Software de gestión de licencias</t>
        </is>
      </c>
      <c r="E46" s="4" t="inlineStr">
        <is>
          <t xml:space="preserve">Tecnologías de la información, telecomunicaciones y radiodifusión / Software / Software de gestión</t>
        </is>
      </c>
      <c r="F46" s="0">
        <v>1.0</v>
      </c>
      <c r="G46" s="0" t="inlineStr">
        <is>
          <t xml:space="preserve">Unidad</t>
        </is>
      </c>
      <c r="H46" s="4" t="inlineStr">
        <is>
          <t xml:space="preserve">PowerDesigner Enterprise Architect (o equivalente). Perpetua</t>
        </is>
      </c>
    </row>
    <row r="47">
      <c r="A47" s="0" t="inlineStr">
        <is>
          <t xml:space="preserve">577290-4-LP26</t>
        </is>
      </c>
      <c r="B47" s="4" t="inlineStr">
        <is>
          <t xml:space="preserve">RENOVACIÓN Y ADQUISICIÓN DE LICENCIAS DE SOFTWARE</t>
        </is>
      </c>
      <c r="C47" s="0">
        <v>3</v>
      </c>
      <c r="D47" s="4" t="inlineStr">
        <is>
          <t xml:space="preserve">Software de gestión de licencias</t>
        </is>
      </c>
      <c r="E47" s="4" t="inlineStr">
        <is>
          <t xml:space="preserve">Tecnologías de la información, telecomunicaciones y radiodifusión / Software / Software de gestión</t>
        </is>
      </c>
      <c r="F47" s="0">
        <v>4.0</v>
      </c>
      <c r="G47" s="0" t="inlineStr">
        <is>
          <t xml:space="preserve">Unidad</t>
        </is>
      </c>
      <c r="H47" s="4" t="inlineStr">
        <is>
          <t xml:space="preserve">TOAD FOR ORACLE DBA Edition (o equivalente). Suscripción. 12 meses</t>
        </is>
      </c>
    </row>
    <row r="48">
      <c r="A48" s="0" t="inlineStr">
        <is>
          <t xml:space="preserve">577290-4-LP26</t>
        </is>
      </c>
      <c r="B48" s="4" t="inlineStr">
        <is>
          <t xml:space="preserve">RENOVACIÓN Y ADQUISICIÓN DE LICENCIAS DE SOFTWARE</t>
        </is>
      </c>
      <c r="C48" s="0">
        <v>4</v>
      </c>
      <c r="D48" s="4" t="inlineStr">
        <is>
          <t xml:space="preserve">Software de gestión de licencias</t>
        </is>
      </c>
      <c r="E48" s="4" t="inlineStr">
        <is>
          <t xml:space="preserve">Tecnologías de la información, telecomunicaciones y radiodifusión / Software / Software de gestión</t>
        </is>
      </c>
      <c r="F48" s="0">
        <v>1.0</v>
      </c>
      <c r="G48" s="0" t="inlineStr">
        <is>
          <t xml:space="preserve">Unidad</t>
        </is>
      </c>
      <c r="H48" s="4" t="inlineStr">
        <is>
          <t xml:space="preserve">TOAD DATA STUDIO (o equivalente). Suscripción. 12 meses.</t>
        </is>
      </c>
    </row>
    <row r="49">
      <c r="A49" s="0" t="inlineStr">
        <is>
          <t xml:space="preserve">577290-4-LP26</t>
        </is>
      </c>
      <c r="B49" s="4" t="inlineStr">
        <is>
          <t xml:space="preserve">RENOVACIÓN Y ADQUISICIÓN DE LICENCIAS DE SOFTWARE</t>
        </is>
      </c>
      <c r="C49" s="0">
        <v>5</v>
      </c>
      <c r="D49" s="4" t="inlineStr">
        <is>
          <t xml:space="preserve">Software de gestión de licencias</t>
        </is>
      </c>
      <c r="E49" s="4" t="inlineStr">
        <is>
          <t xml:space="preserve">Tecnologías de la información, telecomunicaciones y radiodifusión / Software / Software de gestión</t>
        </is>
      </c>
      <c r="F49" s="0">
        <v>60.0</v>
      </c>
      <c r="G49" s="0" t="inlineStr">
        <is>
          <t xml:space="preserve">Unidad</t>
        </is>
      </c>
      <c r="H49" s="4" t="inlineStr">
        <is>
          <t xml:space="preserve">ADOBE ACROBAT PRO DC (o equivalente). Suscripción. 12 meses</t>
        </is>
      </c>
    </row>
    <row r="50">
      <c r="A50" s="0" t="inlineStr">
        <is>
          <t xml:space="preserve">577290-4-LP26</t>
        </is>
      </c>
      <c r="B50" s="4" t="inlineStr">
        <is>
          <t xml:space="preserve">RENOVACIÓN Y ADQUISICIÓN DE LICENCIAS DE SOFTWARE</t>
        </is>
      </c>
      <c r="C50" s="0">
        <v>6</v>
      </c>
      <c r="D50" s="4" t="inlineStr">
        <is>
          <t xml:space="preserve">Software de gestión de licencias</t>
        </is>
      </c>
      <c r="E50" s="4" t="inlineStr">
        <is>
          <t xml:space="preserve">Tecnologías de la información, telecomunicaciones y radiodifusión / Software / Software de gestión</t>
        </is>
      </c>
      <c r="F50" s="0">
        <v>8.0</v>
      </c>
      <c r="G50" s="0" t="inlineStr">
        <is>
          <t xml:space="preserve">Unidad</t>
        </is>
      </c>
      <c r="H50" s="4" t="inlineStr">
        <is>
          <t xml:space="preserve">ADOBE CREATIVE CLOUD (o equivalente). Suscripción. 12 meses</t>
        </is>
      </c>
    </row>
    <row r="51">
      <c r="A51" s="0" t="inlineStr">
        <is>
          <t xml:space="preserve">618923-19-LP26</t>
        </is>
      </c>
      <c r="B51" s="4" t="inlineStr">
        <is>
          <t xml:space="preserve">ADQUISICIÓN E IMPLEMENTACIÓN SOFTWARE INVENTARIO</t>
        </is>
      </c>
      <c r="C51" s="0">
        <v>1</v>
      </c>
      <c r="D51" s="4" t="inlineStr">
        <is>
          <t xml:space="preserve">Software de administración de bases de datos orientado a objetos</t>
        </is>
      </c>
      <c r="E51" s="4" t="inlineStr">
        <is>
          <t xml:space="preserve">Tecnologías de la información, telecomunicaciones y radiodifusión / Software / Software de consultas y gestión de datos</t>
        </is>
      </c>
      <c r="F51" s="0">
        <v>1.0</v>
      </c>
      <c r="G51" s="0" t="inlineStr">
        <is>
          <t xml:space="preserve">Unidad</t>
        </is>
      </c>
      <c r="H51" s="4" t="inlineStr">
        <is>
          <t xml:space="preserve">ADQUISICIÓN E IMPLEMENTACIÓN DE SOFTWARE DE CONTROL Y GESTIÓN DE ACTIVO FIJO Y SERVICIOS DE MANTENCIÓN Y SOPORTE</t>
        </is>
      </c>
    </row>
    <row r="52">
      <c r="A52" s="0" t="inlineStr">
        <is>
          <t xml:space="preserve">2563-43-LP26</t>
        </is>
      </c>
      <c r="B52" s="4" t="inlineStr">
        <is>
          <t xml:space="preserve">Adquisición de cámaras IA y radares de seguridad</t>
        </is>
      </c>
      <c r="C52" s="0">
        <v>1</v>
      </c>
      <c r="D52" s="4" t="inlineStr">
        <is>
          <t xml:space="preserve">Cámaras de seguridad</t>
        </is>
      </c>
      <c r="E52" s="4" t="inlineStr">
        <is>
          <t xml:space="preserve">Equipos y suministros de defensa, orden público, protección y seguridad / Seguridad, vigilancia y detección / Equipo de vigilancia y detección</t>
        </is>
      </c>
      <c r="F52" s="0">
        <v>2.0</v>
      </c>
      <c r="G52" s="0" t="inlineStr">
        <is>
          <t xml:space="preserve">Unidad</t>
        </is>
      </c>
      <c r="H52" s="4" t="inlineStr">
        <is>
          <t xml:space="preserve">Ítem 1, A.- Radar de Seguridad: 
Radar de seguridad para la detección, localización y seguimiento de objetivos, conforme a las especificaciones técnicas y funcionales establecidas en las presentes bases técnicas, de referencia STS-BG24X-L3/P o equivale</t>
        </is>
      </c>
    </row>
    <row r="53">
      <c r="A53" s="0" t="inlineStr">
        <is>
          <t xml:space="preserve">2563-43-LP26</t>
        </is>
      </c>
      <c r="B53" s="4" t="inlineStr">
        <is>
          <t xml:space="preserve">Adquisición de cámaras IA y radares de seguridad</t>
        </is>
      </c>
      <c r="C53" s="0">
        <v>2</v>
      </c>
      <c r="D53" s="4" t="inlineStr">
        <is>
          <t xml:space="preserve">Cámaras de seguridad</t>
        </is>
      </c>
      <c r="E53" s="4" t="inlineStr">
        <is>
          <t xml:space="preserve">Equipos y suministros de defensa, orden público, protección y seguridad / Seguridad, vigilancia y detección / Equipo de vigilancia y detección</t>
        </is>
      </c>
      <c r="F53" s="0">
        <v>2.0</v>
      </c>
      <c r="G53" s="0" t="inlineStr">
        <is>
          <t xml:space="preserve">Unidad</t>
        </is>
      </c>
      <c r="H53" s="4" t="inlineStr">
        <is>
          <t xml:space="preserve">Ítem 1, B.- Licencia: Licenciamiento para la integración, administración y operación de los radares de seguridad en el sistema de gestión de video (VMS), teniendo como referencia HikCentral-P-Radar-1Unit o equivalente de otras marcas o fabricantes que per</t>
        </is>
      </c>
    </row>
    <row r="54">
      <c r="A54" s="0" t="inlineStr">
        <is>
          <t xml:space="preserve">2563-43-LP26</t>
        </is>
      </c>
      <c r="B54" s="4" t="inlineStr">
        <is>
          <t xml:space="preserve">Adquisición de cámaras IA y radares de seguridad</t>
        </is>
      </c>
      <c r="C54" s="0">
        <v>3</v>
      </c>
      <c r="D54" s="4" t="inlineStr">
        <is>
          <t xml:space="preserve">Cámaras de seguridad</t>
        </is>
      </c>
      <c r="E54" s="4" t="inlineStr">
        <is>
          <t xml:space="preserve">Equipos y suministros de defensa, orden público, protección y seguridad / Seguridad, vigilancia y detección / Equipo de vigilancia y detección</t>
        </is>
      </c>
      <c r="F54" s="0">
        <v>1.0</v>
      </c>
      <c r="G54" s="0" t="inlineStr">
        <is>
          <t xml:space="preserve">Unidad</t>
        </is>
      </c>
      <c r="H54" s="4" t="inlineStr">
        <is>
          <t xml:space="preserve">ítem 2: Servidor de gestión de video.</t>
        </is>
      </c>
    </row>
    <row r="55">
      <c r="A55" s="0" t="inlineStr">
        <is>
          <t xml:space="preserve">2563-43-LP26</t>
        </is>
      </c>
      <c r="B55" s="4" t="inlineStr">
        <is>
          <t xml:space="preserve">Adquisición de cámaras IA y radares de seguridad</t>
        </is>
      </c>
      <c r="C55" s="0">
        <v>4</v>
      </c>
      <c r="D55" s="4" t="inlineStr">
        <is>
          <t xml:space="preserve">Cámaras de seguridad</t>
        </is>
      </c>
      <c r="E55" s="4" t="inlineStr">
        <is>
          <t xml:space="preserve">Equipos y suministros de defensa, orden público, protección y seguridad / Seguridad, vigilancia y detección / Equipo de vigilancia y detección</t>
        </is>
      </c>
      <c r="F55" s="0">
        <v>2.0</v>
      </c>
      <c r="G55" s="0" t="inlineStr">
        <is>
          <t xml:space="preserve">Unidad</t>
        </is>
      </c>
      <c r="H55" s="4" t="inlineStr">
        <is>
          <t xml:space="preserve">Ítem 3, A.- Cámara de videovigilancia: Cámara IP con funcionalidad de reconocimiento automático de placas patentes (ANPR)teniendo como referencia iDS-TCM403-B(G)/POE/2812 o equivalente de otras marcas o fabricantes que cumplan íntegramente las especificac</t>
        </is>
      </c>
    </row>
    <row r="56">
      <c r="A56" s="0" t="inlineStr">
        <is>
          <t xml:space="preserve">2563-43-LP26</t>
        </is>
      </c>
      <c r="B56" s="4" t="inlineStr">
        <is>
          <t xml:space="preserve">Adquisición de cámaras IA y radares de seguridad</t>
        </is>
      </c>
      <c r="C56" s="0">
        <v>5</v>
      </c>
      <c r="D56" s="4" t="inlineStr">
        <is>
          <t xml:space="preserve">Cámaras de seguridad</t>
        </is>
      </c>
      <c r="E56" s="4" t="inlineStr">
        <is>
          <t xml:space="preserve">Equipos y suministros de defensa, orden público, protección y seguridad / Seguridad, vigilancia y detección / Equipo de vigilancia y detección</t>
        </is>
      </c>
      <c r="F56" s="0">
        <v>2.0</v>
      </c>
      <c r="G56" s="0" t="inlineStr">
        <is>
          <t xml:space="preserve">Unidad</t>
        </is>
      </c>
      <c r="H56" s="4" t="inlineStr">
        <is>
          <t xml:space="preserve">Ítem 3, B.- Licencia: Licenciamiento para habilitar la integración, gestión y operación de las cámaras con funcionalidad ANPR en el sistema de gestión de video (VMS), , teniendo como referencia  HikCentral-P-VSS-1Ch/ANPR o equivalente de otras marcas o fa</t>
        </is>
      </c>
    </row>
    <row r="57">
      <c r="A57" s="0" t="inlineStr">
        <is>
          <t xml:space="preserve">2563-43-LP26</t>
        </is>
      </c>
      <c r="B57" s="4" t="inlineStr">
        <is>
          <t xml:space="preserve">Adquisición de cámaras IA y radares de seguridad</t>
        </is>
      </c>
      <c r="C57" s="0">
        <v>6</v>
      </c>
      <c r="D57" s="4" t="inlineStr">
        <is>
          <t xml:space="preserve">Cámaras de seguridad</t>
        </is>
      </c>
      <c r="E57" s="4" t="inlineStr">
        <is>
          <t xml:space="preserve">Equipos y suministros de defensa, orden público, protección y seguridad / Seguridad, vigilancia y detección / Equipo de vigilancia y detección</t>
        </is>
      </c>
      <c r="F57" s="0">
        <v>6.0</v>
      </c>
      <c r="G57" s="0" t="inlineStr">
        <is>
          <t xml:space="preserve">Unidad</t>
        </is>
      </c>
      <c r="H57" s="4" t="inlineStr">
        <is>
          <t xml:space="preserve">Ítem 4, A.- Cámara de videovigilancia: Cámara IP con capacidad de reconocimiento facial, teniendo como referencia iDS-2CD7A46G2-IZHS o equivalente de otras marcas o fabricantes que cumplan íntegramente las especificaciones técnicas y funcionales estableci</t>
        </is>
      </c>
    </row>
    <row r="58">
      <c r="A58" s="0" t="inlineStr">
        <is>
          <t xml:space="preserve">2563-43-LP26</t>
        </is>
      </c>
      <c r="B58" s="4" t="inlineStr">
        <is>
          <t xml:space="preserve">Adquisición de cámaras IA y radares de seguridad</t>
        </is>
      </c>
      <c r="C58" s="0">
        <v>7</v>
      </c>
      <c r="D58" s="4" t="inlineStr">
        <is>
          <t xml:space="preserve">Cámaras de seguridad</t>
        </is>
      </c>
      <c r="E58" s="4" t="inlineStr">
        <is>
          <t xml:space="preserve">Equipos y suministros de defensa, orden público, protección y seguridad / Seguridad, vigilancia y detección / Equipo de vigilancia y detección</t>
        </is>
      </c>
      <c r="F58" s="0">
        <v>6.0</v>
      </c>
      <c r="G58" s="0" t="inlineStr">
        <is>
          <t xml:space="preserve">Unidad</t>
        </is>
      </c>
      <c r="H58" s="4" t="inlineStr">
        <is>
          <t xml:space="preserve">Ítem 4, B.- Licencia: Licenciamiento para habilitar la funcionalidad de reconocimiento facial de las 6 cámaras a instalar en el sistema de gestión de video (VMS),, teniendo como referencia HikCentral P-AcuSeek-1Ch/RealTime&amp;Search o equivalente de otras ma</t>
        </is>
      </c>
    </row>
    <row r="59">
      <c r="A59" s="0" t="inlineStr">
        <is>
          <t xml:space="preserve">2563-43-LP26</t>
        </is>
      </c>
      <c r="B59" s="4" t="inlineStr">
        <is>
          <t xml:space="preserve">Adquisición de cámaras IA y radares de seguridad</t>
        </is>
      </c>
      <c r="C59" s="0">
        <v>8</v>
      </c>
      <c r="D59" s="4" t="inlineStr">
        <is>
          <t xml:space="preserve">Cámaras de seguridad</t>
        </is>
      </c>
      <c r="E59" s="4" t="inlineStr">
        <is>
          <t xml:space="preserve">Equipos y suministros de defensa, orden público, protección y seguridad / Seguridad, vigilancia y detección / Equipo de vigilancia y detección</t>
        </is>
      </c>
      <c r="F59" s="0">
        <v>1.0</v>
      </c>
      <c r="G59" s="0" t="inlineStr">
        <is>
          <t xml:space="preserve">Unidad</t>
        </is>
      </c>
      <c r="H59" s="4" t="inlineStr">
        <is>
          <t xml:space="preserve">Ítem 5, A.-Grabador de video: Grabador de vídeo en red (NVR), destinado a la grabación, almacenamiento, gestión y reproducción de las señales de video de la solución, teniendo como modelo de referencia iDS-9664NXI-M16/X o equivalente de otras marcas o fab</t>
        </is>
      </c>
    </row>
    <row r="60">
      <c r="A60" s="0" t="inlineStr">
        <is>
          <t xml:space="preserve">2563-43-LP26</t>
        </is>
      </c>
      <c r="B60" s="4" t="inlineStr">
        <is>
          <t xml:space="preserve">Adquisición de cámaras IA y radares de seguridad</t>
        </is>
      </c>
      <c r="C60" s="0">
        <v>9</v>
      </c>
      <c r="D60" s="4" t="inlineStr">
        <is>
          <t xml:space="preserve">Cámaras de seguridad</t>
        </is>
      </c>
      <c r="E60" s="4" t="inlineStr">
        <is>
          <t xml:space="preserve">Equipos y suministros de defensa, orden público, protección y seguridad / Seguridad, vigilancia y detección / Equipo de vigilancia y detección</t>
        </is>
      </c>
      <c r="F60" s="0">
        <v>8.0</v>
      </c>
      <c r="G60" s="0" t="inlineStr">
        <is>
          <t xml:space="preserve">Unidad</t>
        </is>
      </c>
      <c r="H60" s="4" t="inlineStr">
        <is>
          <t xml:space="preserve">Ítem 5, B.- Disco duro: B.- De 10 TB, 7200 RPM, 3.5”, SATA, apto para sistemas de videovigilancia y operación continua 24/7, teniendo como modelo de referencia  WUS721010ALE6L4, o equivalente de otras marcas o fabricantes que cumplan íntegramente las espe</t>
        </is>
      </c>
    </row>
    <row r="61">
      <c r="A61" s="0" t="inlineStr">
        <is>
          <t xml:space="preserve">2563-43-LP26</t>
        </is>
      </c>
      <c r="B61" s="4" t="inlineStr">
        <is>
          <t xml:space="preserve">Adquisición de cámaras IA y radares de seguridad</t>
        </is>
      </c>
      <c r="C61" s="0">
        <v>10</v>
      </c>
      <c r="D61" s="4" t="inlineStr">
        <is>
          <t xml:space="preserve">Cámaras de seguridad</t>
        </is>
      </c>
      <c r="E61" s="4" t="inlineStr">
        <is>
          <t xml:space="preserve">Equipos y suministros de defensa, orden público, protección y seguridad / Seguridad, vigilancia y detección / Equipo de vigilancia y detección</t>
        </is>
      </c>
      <c r="F61" s="0">
        <v>1.0</v>
      </c>
      <c r="G61" s="0" t="inlineStr">
        <is>
          <t xml:space="preserve">Unidad</t>
        </is>
      </c>
      <c r="H61" s="4" t="inlineStr">
        <is>
          <t xml:space="preserve">Ítem 6, A.-Videowall Licencia: A.- Licencia necesaria para habilitar la gestión, configuración y operación del módulo de videowall para VMS, teniendo como referencia HikCentral-P-SmartWall/Module o equivalente de otras marcas o fabricantes que permitan cu</t>
        </is>
      </c>
    </row>
    <row r="62">
      <c r="A62" s="0" t="inlineStr">
        <is>
          <t xml:space="preserve">2563-43-LP26</t>
        </is>
      </c>
      <c r="B62" s="4" t="inlineStr">
        <is>
          <t xml:space="preserve">Adquisición de cámaras IA y radares de seguridad</t>
        </is>
      </c>
      <c r="C62" s="0">
        <v>11</v>
      </c>
      <c r="D62" s="4" t="inlineStr">
        <is>
          <t xml:space="preserve">Cámaras de seguridad</t>
        </is>
      </c>
      <c r="E62" s="4" t="inlineStr">
        <is>
          <t xml:space="preserve">Equipos y suministros de defensa, orden público, protección y seguridad / Seguridad, vigilancia y detección / Equipo de vigilancia y detección</t>
        </is>
      </c>
      <c r="F62" s="0">
        <v>1.0</v>
      </c>
      <c r="G62" s="0" t="inlineStr">
        <is>
          <t xml:space="preserve">Unidad</t>
        </is>
      </c>
      <c r="H62" s="4" t="inlineStr">
        <is>
          <t xml:space="preserve">Ítem 6, B.-Videowall Licencia: Licencia para VMS, que permita habilitar y mantener operativo los canales requeridos y demás funcionalidades señaladas en las presentes bases, teniendo como referencia  HikCentral-P-Maintenance-16 Ch/Base /Promo) o equivalen</t>
        </is>
      </c>
    </row>
    <row r="63">
      <c r="A63" s="0" t="inlineStr">
        <is>
          <t xml:space="preserve">2563-43-LP26</t>
        </is>
      </c>
      <c r="B63" s="4" t="inlineStr">
        <is>
          <t xml:space="preserve">Adquisición de cámaras IA y radares de seguridad</t>
        </is>
      </c>
      <c r="C63" s="0">
        <v>12</v>
      </c>
      <c r="D63" s="4" t="inlineStr">
        <is>
          <t xml:space="preserve">Cámaras de seguridad</t>
        </is>
      </c>
      <c r="E63" s="4" t="inlineStr">
        <is>
          <t xml:space="preserve">Equipos y suministros de defensa, orden público, protección y seguridad / Seguridad, vigilancia y detección / Equipo de vigilancia y detección</t>
        </is>
      </c>
      <c r="F63" s="0">
        <v>2.0</v>
      </c>
      <c r="G63" s="0" t="inlineStr">
        <is>
          <t xml:space="preserve">Unidad</t>
        </is>
      </c>
      <c r="H63" s="4" t="inlineStr">
        <is>
          <t xml:space="preserve">Ítem 6, C.- Videowall: C.- Pantalla LCD 46”, teniendo como modelo de referencia DS-D2046TL-2B o equivalente de otras marcas o fabricantes que cumpla íntegramente las especificaciones técnicas y funcionales establecidas en las presentes bases técnicas.</t>
        </is>
      </c>
    </row>
    <row r="64">
      <c r="A64" s="0" t="inlineStr">
        <is>
          <t xml:space="preserve">2563-43-LP26</t>
        </is>
      </c>
      <c r="B64" s="4" t="inlineStr">
        <is>
          <t xml:space="preserve">Adquisición de cámaras IA y radares de seguridad</t>
        </is>
      </c>
      <c r="C64" s="0">
        <v>13</v>
      </c>
      <c r="D64" s="4" t="inlineStr">
        <is>
          <t xml:space="preserve">Cámaras de seguridad</t>
        </is>
      </c>
      <c r="E64" s="4" t="inlineStr">
        <is>
          <t xml:space="preserve">Equipos y suministros de defensa, orden público, protección y seguridad / Seguridad, vigilancia y detección / Equipo de vigilancia y detección</t>
        </is>
      </c>
      <c r="F64" s="0">
        <v>2.0</v>
      </c>
      <c r="G64" s="0" t="inlineStr">
        <is>
          <t xml:space="preserve">Unidad</t>
        </is>
      </c>
      <c r="H64" s="4" t="inlineStr">
        <is>
          <t xml:space="preserve">Ítem 6, D.- Videowall: Sistema de soporte y anclaje para monitor 46” compatible con la pantalla ofertada y adecuado a las condiciones del lugar de instalación, teniendo como modelo de referencia  DP-D2X46XXX-1X1 o equivalente de otras marcas o fabricantes</t>
        </is>
      </c>
    </row>
    <row r="65">
      <c r="A65" s="0" t="inlineStr">
        <is>
          <t xml:space="preserve">2563-43-LP26</t>
        </is>
      </c>
      <c r="B65" s="4" t="inlineStr">
        <is>
          <t xml:space="preserve">Adquisición de cámaras IA y radares de seguridad</t>
        </is>
      </c>
      <c r="C65" s="0">
        <v>14</v>
      </c>
      <c r="D65" s="4" t="inlineStr">
        <is>
          <t xml:space="preserve">Cámaras de seguridad</t>
        </is>
      </c>
      <c r="E65" s="4" t="inlineStr">
        <is>
          <t xml:space="preserve">Equipos y suministros de defensa, orden público, protección y seguridad / Seguridad, vigilancia y detección / Equipo de vigilancia y detección</t>
        </is>
      </c>
      <c r="F65" s="0">
        <v>2.0</v>
      </c>
      <c r="G65" s="0" t="inlineStr">
        <is>
          <t xml:space="preserve">Unidad</t>
        </is>
      </c>
      <c r="H65" s="4" t="inlineStr">
        <is>
          <t xml:space="preserve">Ítem 6, E.- Videowall: Decodificador 4K,teniendo como modelo de referencia DS-6908UDI o equivalente de otras marcas o fabricantes que cumpla íntegramente las especificaciones técnicas y funcionales establecidas en las presentes Bases Técnicas.</t>
        </is>
      </c>
    </row>
    <row r="66">
      <c r="A66" s="0" t="inlineStr">
        <is>
          <t xml:space="preserve">2563-43-LP26</t>
        </is>
      </c>
      <c r="B66" s="4" t="inlineStr">
        <is>
          <t xml:space="preserve">Adquisición de cámaras IA y radares de seguridad</t>
        </is>
      </c>
      <c r="C66" s="0">
        <v>15</v>
      </c>
      <c r="D66" s="4" t="inlineStr">
        <is>
          <t xml:space="preserve">Cámaras de seguridad</t>
        </is>
      </c>
      <c r="E66" s="4" t="inlineStr">
        <is>
          <t xml:space="preserve">Equipos y suministros de defensa, orden público, protección y seguridad / Seguridad, vigilancia y detección / Equipo de vigilancia y detección</t>
        </is>
      </c>
      <c r="F66" s="0">
        <v>1.0</v>
      </c>
      <c r="G66" s="0" t="inlineStr">
        <is>
          <t xml:space="preserve">Unidad</t>
        </is>
      </c>
      <c r="H66" s="4" t="inlineStr">
        <is>
          <t xml:space="preserve">Ítem 6, F.-Videowall:  F.- Control IP PTZ Joystick  para la gestión y operación de las cámaras de videovigilancia, compatible con el VMS HikCentral de propiedad de la DGAC, teniendo como modelo de referencia  DS-1600KI o equivalente de otras marcas o fabr</t>
        </is>
      </c>
    </row>
    <row r="67">
      <c r="A67" s="0" t="inlineStr">
        <is>
          <t xml:space="preserve">1375735-16-LE26</t>
        </is>
      </c>
      <c r="B67" s="4" t="inlineStr">
        <is>
          <t xml:space="preserve">ADQUISICIÓN DE LICENCIAS INFORMÁTICAS DESTINADAS A ADMINISTRACIÓN CENTRAL DEL SERVICIO LOCAL DE EDUCACIÓN PÚBLICA DE ANTOFAGASTA 2DO. LLAMADO</t>
        </is>
      </c>
      <c r="C67" s="0">
        <v>1</v>
      </c>
      <c r="D67" s="4" t="inlineStr">
        <is>
          <t xml:space="preserve">Software de gestión de licencias</t>
        </is>
      </c>
      <c r="E67" s="4" t="inlineStr">
        <is>
          <t xml:space="preserve">Tecnologías de la información, telecomunicaciones y radiodifusión / Software / Software de gestión</t>
        </is>
      </c>
      <c r="F67" s="0">
        <v>1.0</v>
      </c>
      <c r="G67" s="0" t="inlineStr">
        <is>
          <t xml:space="preserve">Unidad</t>
        </is>
      </c>
      <c r="H67" s="4" t="inlineStr">
        <is>
          <t xml:space="preserve">Tableau Creator o equivalente</t>
        </is>
      </c>
    </row>
    <row r="68">
      <c r="A68" s="0" t="inlineStr">
        <is>
          <t xml:space="preserve">1375735-16-LE26</t>
        </is>
      </c>
      <c r="B68" s="4" t="inlineStr">
        <is>
          <t xml:space="preserve">ADQUISICIÓN DE LICENCIAS INFORMÁTICAS DESTINADAS A ADMINISTRACIÓN CENTRAL DEL SERVICIO LOCAL DE EDUCACIÓN PÚBLICA DE ANTOFAGASTA 2DO. LLAMADO</t>
        </is>
      </c>
      <c r="C68" s="0">
        <v>2</v>
      </c>
      <c r="D68" s="4" t="inlineStr">
        <is>
          <t xml:space="preserve">Software de gestión de licencias</t>
        </is>
      </c>
      <c r="E68" s="4" t="inlineStr">
        <is>
          <t xml:space="preserve">Tecnologías de la información, telecomunicaciones y radiodifusión / Software / Software de gestión</t>
        </is>
      </c>
      <c r="F68" s="0">
        <v>4.0</v>
      </c>
      <c r="G68" s="0" t="inlineStr">
        <is>
          <t xml:space="preserve">Unidad</t>
        </is>
      </c>
      <c r="H68" s="4" t="inlineStr">
        <is>
          <t xml:space="preserve">(3) vLex Premium o equivalente / 
(1) vLex Vincent AI o equivalente
OFERENTE DEBE OFERTAR OBLIGATORIAMENTE ESTOS DOS SERVICIOS JUNTOS.</t>
        </is>
      </c>
    </row>
    <row r="69">
      <c r="A69" s="0" t="inlineStr">
        <is>
          <t xml:space="preserve">1375735-16-LE26</t>
        </is>
      </c>
      <c r="B69" s="4" t="inlineStr">
        <is>
          <t xml:space="preserve">ADQUISICIÓN DE LICENCIAS INFORMÁTICAS DESTINADAS A ADMINISTRACIÓN CENTRAL DEL SERVICIO LOCAL DE EDUCACIÓN PÚBLICA DE ANTOFAGASTA 2DO. LLAMADO</t>
        </is>
      </c>
      <c r="C69" s="0">
        <v>3</v>
      </c>
      <c r="D69" s="4" t="inlineStr">
        <is>
          <t xml:space="preserve">Software de gestión de licencias</t>
        </is>
      </c>
      <c r="E69" s="4" t="inlineStr">
        <is>
          <t xml:space="preserve">Tecnologías de la información, telecomunicaciones y radiodifusión / Software / Software de gestión</t>
        </is>
      </c>
      <c r="F69" s="0">
        <v>1.0</v>
      </c>
      <c r="G69" s="0" t="inlineStr">
        <is>
          <t xml:space="preserve">Unidad</t>
        </is>
      </c>
      <c r="H69" s="4" t="inlineStr">
        <is>
          <t xml:space="preserve">Software de Presupuestos Ondac Evolution Plus o equivalente</t>
        </is>
      </c>
    </row>
    <row r="70">
      <c r="A70" s="0" t="inlineStr">
        <is>
          <t xml:space="preserve">1375735-16-LE26</t>
        </is>
      </c>
      <c r="B70" s="4" t="inlineStr">
        <is>
          <t xml:space="preserve">ADQUISICIÓN DE LICENCIAS INFORMÁTICAS DESTINADAS A ADMINISTRACIÓN CENTRAL DEL SERVICIO LOCAL DE EDUCACIÓN PÚBLICA DE ANTOFAGASTA 2DO. LLAMADO</t>
        </is>
      </c>
      <c r="C70" s="0">
        <v>4</v>
      </c>
      <c r="D70" s="4" t="inlineStr">
        <is>
          <t xml:space="preserve">Software de gestión de licencias</t>
        </is>
      </c>
      <c r="E70" s="4" t="inlineStr">
        <is>
          <t xml:space="preserve">Tecnologías de la información, telecomunicaciones y radiodifusión / Software / Software de gestión</t>
        </is>
      </c>
      <c r="F70" s="0">
        <v>1.0</v>
      </c>
      <c r="G70" s="0" t="inlineStr">
        <is>
          <t xml:space="preserve">Unidad</t>
        </is>
      </c>
      <c r="H70" s="4" t="inlineStr">
        <is>
          <t xml:space="preserve">ElevenLabs Pro o equivalente</t>
        </is>
      </c>
    </row>
    <row r="71">
      <c r="A71" s="0" t="inlineStr">
        <is>
          <t xml:space="preserve">1375735-16-LE26</t>
        </is>
      </c>
      <c r="B71" s="4" t="inlineStr">
        <is>
          <t xml:space="preserve">ADQUISICIÓN DE LICENCIAS INFORMÁTICAS DESTINADAS A ADMINISTRACIÓN CENTRAL DEL SERVICIO LOCAL DE EDUCACIÓN PÚBLICA DE ANTOFAGASTA 2DO. LLAMADO</t>
        </is>
      </c>
      <c r="C71" s="0">
        <v>5</v>
      </c>
      <c r="D71" s="4" t="inlineStr">
        <is>
          <t xml:space="preserve">Software de gestión de licencias</t>
        </is>
      </c>
      <c r="E71" s="4" t="inlineStr">
        <is>
          <t xml:space="preserve">Tecnologías de la información, telecomunicaciones y radiodifusión / Software / Software de gestión</t>
        </is>
      </c>
      <c r="F71" s="0">
        <v>170.0</v>
      </c>
      <c r="G71" s="0" t="inlineStr">
        <is>
          <t xml:space="preserve">Unidad</t>
        </is>
      </c>
      <c r="H71" s="4" t="inlineStr">
        <is>
          <t xml:space="preserve">(85) Microsoft Intune for Education o equivalente. 
(85) Microsoft Entra ID P2 for faculty o equivalente.
OFERENTE DEBE OFERTAR OBLIGATORIAMENTE ESTOS DOS SERVICIOS JUNTOS.</t>
        </is>
      </c>
    </row>
    <row r="72">
      <c r="A72" s="0" t="inlineStr">
        <is>
          <t xml:space="preserve">1375735-16-LE26</t>
        </is>
      </c>
      <c r="B72" s="4" t="inlineStr">
        <is>
          <t xml:space="preserve">ADQUISICIÓN DE LICENCIAS INFORMÁTICAS DESTINADAS A ADMINISTRACIÓN CENTRAL DEL SERVICIO LOCAL DE EDUCACIÓN PÚBLICA DE ANTOFAGASTA 2DO. LLAMADO</t>
        </is>
      </c>
      <c r="C72" s="0">
        <v>6</v>
      </c>
      <c r="D72" s="4" t="inlineStr">
        <is>
          <t xml:space="preserve">Software de gestión de licencias</t>
        </is>
      </c>
      <c r="E72" s="4" t="inlineStr">
        <is>
          <t xml:space="preserve">Tecnologías de la información, telecomunicaciones y radiodifusión / Software / Software de gestión</t>
        </is>
      </c>
      <c r="F72" s="0">
        <v>1.0</v>
      </c>
      <c r="G72" s="0" t="inlineStr">
        <is>
          <t xml:space="preserve">Unidad</t>
        </is>
      </c>
      <c r="H72" s="4" t="inlineStr">
        <is>
          <t xml:space="preserve">Ekahau Connect Bundle Pack II o equivalente</t>
        </is>
      </c>
    </row>
    <row r="73">
      <c r="A73" s="0" t="inlineStr">
        <is>
          <t xml:space="preserve">1375753-42-LE26</t>
        </is>
      </c>
      <c r="B73" s="4" t="inlineStr">
        <is>
          <t xml:space="preserve">Adquisición de licencias informaticas</t>
        </is>
      </c>
      <c r="C73" s="0">
        <v>1</v>
      </c>
      <c r="D73" s="4" t="inlineStr">
        <is>
          <t xml:space="preserve">Software de administración</t>
        </is>
      </c>
      <c r="E73" s="4" t="inlineStr">
        <is>
          <t xml:space="preserve">Tecnologías de la información, telecomunicaciones y radiodifusión / Software / Software de administración de redes</t>
        </is>
      </c>
      <c r="F73" s="0">
        <v>3.0</v>
      </c>
      <c r="G73" s="0" t="inlineStr">
        <is>
          <t xml:space="preserve">Unidad</t>
        </is>
      </c>
      <c r="H73" s="4" t="inlineStr">
        <is>
          <t xml:space="preserve">AutoCAD Revit LT Suite 2026 Commercial New Single-user ELD Annual Subscription</t>
        </is>
      </c>
    </row>
    <row r="74">
      <c r="A74" s="0" t="inlineStr">
        <is>
          <t xml:space="preserve">1375753-42-LE26</t>
        </is>
      </c>
      <c r="B74" s="4" t="inlineStr">
        <is>
          <t xml:space="preserve">Adquisición de licencias informaticas</t>
        </is>
      </c>
      <c r="C74" s="0">
        <v>2</v>
      </c>
      <c r="D74" s="4" t="inlineStr">
        <is>
          <t xml:space="preserve">Software de administración</t>
        </is>
      </c>
      <c r="E74" s="4" t="inlineStr">
        <is>
          <t xml:space="preserve">Tecnologías de la información, telecomunicaciones y radiodifusión / Software / Software de administración de redes</t>
        </is>
      </c>
      <c r="F74" s="0">
        <v>22.0</v>
      </c>
      <c r="G74" s="0" t="inlineStr">
        <is>
          <t xml:space="preserve">Unidad</t>
        </is>
      </c>
      <c r="H74" s="4" t="inlineStr">
        <is>
          <t xml:space="preserve">Licencias de Lector y editor
ACROBAT PDF (Nivel central SLEP de Los Andes)</t>
        </is>
      </c>
    </row>
    <row r="75">
      <c r="A75" s="0" t="inlineStr">
        <is>
          <t xml:space="preserve">1375753-42-LE26</t>
        </is>
      </c>
      <c r="B75" s="4" t="inlineStr">
        <is>
          <t xml:space="preserve">Adquisición de licencias informaticas</t>
        </is>
      </c>
      <c r="C75" s="0">
        <v>3</v>
      </c>
      <c r="D75" s="4" t="inlineStr">
        <is>
          <t xml:space="preserve">Software de administración</t>
        </is>
      </c>
      <c r="E75" s="4" t="inlineStr">
        <is>
          <t xml:space="preserve">Tecnologías de la información, telecomunicaciones y radiodifusión / Software / Software de administración de redes</t>
        </is>
      </c>
      <c r="F75" s="0">
        <v>20.0</v>
      </c>
      <c r="G75" s="0" t="inlineStr">
        <is>
          <t xml:space="preserve">Unidad</t>
        </is>
      </c>
      <c r="H75" s="4" t="inlineStr">
        <is>
          <t xml:space="preserve">Licencias de Lector y editor
ACROBAT PDF(Unidades Educativas)</t>
        </is>
      </c>
    </row>
    <row r="76">
      <c r="A76" s="0" t="inlineStr">
        <is>
          <t xml:space="preserve">2020-23-LE26</t>
        </is>
      </c>
      <c r="B76" s="4" t="inlineStr">
        <is>
          <t xml:space="preserve">SERVICIOS DE DIGITALIZACIÓN Y EXTRACCIÓN DE TÉXTO.</t>
        </is>
      </c>
      <c r="C76" s="0">
        <v>1</v>
      </c>
      <c r="D76" s="4" t="inlineStr">
        <is>
          <t xml:space="preserve">Servicios de digitalización de documentos</t>
        </is>
      </c>
      <c r="E76" s="4" t="inlineStr">
        <is>
          <t xml:space="preserve">Servicios basados en ingeniería, ciencias sociales y tecnología de la información / Servicios informáticos / Servicios de datos</t>
        </is>
      </c>
      <c r="F76" s="0">
        <v>1.0</v>
      </c>
      <c r="G76" s="0" t="inlineStr">
        <is>
          <t xml:space="preserve">Unidad</t>
        </is>
      </c>
      <c r="H76" s="4" t="inlineStr">
        <is>
          <t xml:space="preserve">SERVICIO ESPECIALIZADO DE DIGITALIZACIÓN Y EXTRACCIÓN INTELIGENTE DE TEXTO, DEL ARCHIVO DE
PRENSA HISTÓRICA DE LA BIBLIOTECA DEL
CONGRESO NACIONAL.</t>
        </is>
      </c>
    </row>
    <row r="77">
      <c r="A77" s="0" t="inlineStr">
        <is>
          <t xml:space="preserve">3656-167-L126</t>
        </is>
      </c>
      <c r="B77" s="4" t="inlineStr">
        <is>
          <t xml:space="preserve">SERVICIO MESA DE AYUDA PLATAFORMA SIFIM</t>
        </is>
      </c>
      <c r="C77" s="0">
        <v>1</v>
      </c>
      <c r="D77" s="4" t="inlineStr">
        <is>
          <t xml:space="preserve">Profesionales</t>
        </is>
      </c>
      <c r="E77" s="4" t="inlineStr">
        <is>
          <t xml:space="preserve">Servicios profesionales, administrativos y consultorías de gestión empresarial / Servicios de recursos humanos / Contratación de personal</t>
        </is>
      </c>
      <c r="F77" s="0">
        <v>14.0</v>
      </c>
      <c r="G77" s="0" t="inlineStr">
        <is>
          <t xml:space="preserve">Mes</t>
        </is>
      </c>
      <c r="H77" s="4" t="inlineStr">
        <is>
          <t xml:space="preserve">SERVICIO MESA DE AYUDA PLATAFORMA SIFIM, SEGUN BASES ADMINISTRATIVAS.</t>
        </is>
      </c>
    </row>
    <row r="78">
      <c r="A78" s="0" t="inlineStr">
        <is>
          <t xml:space="preserve">5482-101-LR26</t>
        </is>
      </c>
      <c r="B78" s="4" t="inlineStr">
        <is>
          <t xml:space="preserve">Plataforma IA para video y seguridad urbana</t>
        </is>
      </c>
      <c r="C78" s="0">
        <v>1</v>
      </c>
      <c r="D78" s="4" t="inlineStr">
        <is>
          <t xml:space="preserve">Software de desarrollo de plataforma Web</t>
        </is>
      </c>
      <c r="E78" s="4" t="inlineStr">
        <is>
          <t xml:space="preserve">Tecnologías de la información, telecomunicaciones y radiodifusión / Software / Programas de desarrollo</t>
        </is>
      </c>
      <c r="F78" s="0">
        <v>1.0</v>
      </c>
      <c r="G78" s="0" t="inlineStr">
        <is>
          <t xml:space="preserve">Global</t>
        </is>
      </c>
      <c r="H78" s="4" t="inlineStr">
        <is>
          <t xml:space="preserve">Setup o configuración inicial del servicio e instalación</t>
        </is>
      </c>
    </row>
    <row r="79">
      <c r="A79" s="0" t="inlineStr">
        <is>
          <t xml:space="preserve">5482-101-LR26</t>
        </is>
      </c>
      <c r="B79" s="4" t="inlineStr">
        <is>
          <t xml:space="preserve">Plataforma IA para video y seguridad urbana</t>
        </is>
      </c>
      <c r="C79" s="0">
        <v>2</v>
      </c>
      <c r="D79" s="4" t="inlineStr">
        <is>
          <t xml:space="preserve">Software de desarrollo de plataforma Web</t>
        </is>
      </c>
      <c r="E79" s="4" t="inlineStr">
        <is>
          <t xml:space="preserve">Tecnologías de la información, telecomunicaciones y radiodifusión / Software / Programas de desarrollo</t>
        </is>
      </c>
      <c r="F79" s="0">
        <v>26.0</v>
      </c>
      <c r="G79" s="0" t="inlineStr">
        <is>
          <t xml:space="preserve">Mes</t>
        </is>
      </c>
      <c r="H79" s="4" t="inlineStr">
        <is>
          <t xml:space="preserve">Servicio mensual (Operación)</t>
        </is>
      </c>
    </row>
    <row r="80">
      <c r="A80" s="0" t="inlineStr">
        <is>
          <t xml:space="preserve">761391-155-CO26</t>
        </is>
      </c>
      <c r="B80" s="4" t="inlineStr">
        <is>
          <t xml:space="preserve">EE-133-GUB-DAS-SVC. ARRI. EQUIPOS INFORMATICOS</t>
        </is>
      </c>
      <c r="C80" s="0">
        <v>1</v>
      </c>
      <c r="D80" s="4" t="inlineStr">
        <is>
          <t xml:space="preserve">Sistemas informáticos de vuelo</t>
        </is>
      </c>
      <c r="E80" s="4" t="inlineStr">
        <is>
          <t xml:space="preserve">Vehículos y equipamiento en general / Componentes para sistemas aeroespaciales / Sistemas de control principal del avión</t>
        </is>
      </c>
      <c r="F80" s="0">
        <v>1.0</v>
      </c>
      <c r="G80" s="0" t="inlineStr">
        <is>
          <t xml:space="preserve">Global</t>
        </is>
      </c>
      <c r="H80" s="4" t="inlineStr">
        <is>
          <t xml:space="preserve">CONTRATACIÓN DEL SERVICIO DE ARRIENDO DE EQUIPOS INFORMATICOS PARA LA IMPLEMENTACIÓN DE SIMULADOR DE AIRBUS ACT ACADEMY, DE ACUERDO A BASES TÉCNICAS, BASES ADM Y ANEXOS</t>
        </is>
      </c>
    </row>
    <row r="81">
      <c r="A81" s="0" t="inlineStr">
        <is>
          <t xml:space="preserve">1622-22-LP26</t>
        </is>
      </c>
      <c r="B81" s="4" t="inlineStr">
        <is>
          <t xml:space="preserve">ARRIENDO SISTEMA DE INFORMACIÓN DE LABORATORIO HSV</t>
        </is>
      </c>
      <c r="C81" s="0">
        <v>1</v>
      </c>
      <c r="D81" s="4" t="inlineStr">
        <is>
          <t xml:space="preserve">Software del sistema de administración de bases de datos</t>
        </is>
      </c>
      <c r="E81" s="4" t="inlineStr">
        <is>
          <t xml:space="preserve">Tecnologías de la información, telecomunicaciones y radiodifusión / Software / Software de consultas y gestión de datos</t>
        </is>
      </c>
      <c r="F81" s="0">
        <v>1.0</v>
      </c>
      <c r="G81" s="0" t="inlineStr">
        <is>
          <t xml:space="preserve">Unidad</t>
        </is>
      </c>
      <c r="H81" s="4" t="inlineStr">
        <is>
          <t xml:space="preserve">ARRIENDO DE SISTEMA DE INFORMACIÓN DE LABORATORIO CLÍNICO (LIS) POR 36 MESES</t>
        </is>
      </c>
    </row>
    <row r="82">
      <c r="A82" s="0" t="inlineStr">
        <is>
          <t xml:space="preserve">2403-73-LR26</t>
        </is>
      </c>
      <c r="B82" s="4" t="inlineStr">
        <is>
          <t xml:space="preserve">Servicios de conectividad telecomunicaciones operación de infraestructura y gestión de ciberseguridad.</t>
        </is>
      </c>
      <c r="C82" s="0">
        <v>1</v>
      </c>
      <c r="D82" s="4" t="inlineStr">
        <is>
          <t xml:space="preserve">Instalación de sistemas de seguridad</t>
        </is>
      </c>
      <c r="E82" s="4" t="inlineStr">
        <is>
          <t xml:space="preserve">Servicios de construcción y mantenimiento / Servicios de atención, mantenimiento y reparaciones de edificios / Servicios eléctricos</t>
        </is>
      </c>
      <c r="F82" s="0">
        <v>1.0</v>
      </c>
      <c r="G82" s="0" t="inlineStr">
        <is>
          <t xml:space="preserve">Global</t>
        </is>
      </c>
      <c r="H82" s="4" t="inlineStr">
        <is>
          <t xml:space="preserve">Servicios de conectividad, telecomunicaciones, operación de infraestructura y gestión de ciberseguridad actualmente en producción, incluyendo conectividad institucional, telefonía IP, Contact Center, redes cableadas e inalámbricas, y otros según Bases.</t>
        </is>
      </c>
    </row>
    <row r="83">
      <c r="A83" s="0" t="inlineStr">
        <is>
          <t xml:space="preserve">634-92-LE26</t>
        </is>
      </c>
      <c r="B83" s="4" t="inlineStr">
        <is>
          <t xml:space="preserve">SISTEMA RADIOGRÁFICO ODONTOLÓGICO DIGITAL</t>
        </is>
      </c>
      <c r="C83" s="0">
        <v>1</v>
      </c>
      <c r="D83" s="4" t="inlineStr">
        <is>
          <t xml:space="preserve">Unidades de Rayos X dentales</t>
        </is>
      </c>
      <c r="E83" s="4" t="inlineStr">
        <is>
          <t xml:space="preserve">Equipamiento y suministros médicos / Equipos y suministros odontológicos / Equipo y suministros para imágenes dentales</t>
        </is>
      </c>
      <c r="F83" s="0">
        <v>1.0</v>
      </c>
      <c r="G83" s="0" t="inlineStr">
        <is>
          <t xml:space="preserve">Unidad</t>
        </is>
      </c>
      <c r="H83" s="4" t="inlineStr">
        <is>
          <t xml:space="preserve">Adquisición sistema radiográfico odontológico digital tipo Ortopantomógrafo con tecnología CBCT para el Servicio Dental del Hospital Penitenciario</t>
        </is>
      </c>
    </row>
    <row r="84">
      <c r="A84" s="0" t="inlineStr">
        <is>
          <t xml:space="preserve">730566-31-LE26</t>
        </is>
      </c>
      <c r="B84" s="4" t="inlineStr">
        <is>
          <t xml:space="preserve">Servicio de Enlace de Datos</t>
        </is>
      </c>
      <c r="C84" s="0">
        <v>1</v>
      </c>
      <c r="D84" s="4" t="inlineStr">
        <is>
          <t xml:space="preserve">Servicios relacionados con Internet</t>
        </is>
      </c>
      <c r="E84" s="4" t="inlineStr">
        <is>
          <t xml:space="preserve">Servicios básicos y de información pública / Bibliotecas y otros centros de información pública / Comunicación social y de masas</t>
        </is>
      </c>
      <c r="F84" s="0">
        <v>1.0</v>
      </c>
      <c r="G84" s="0" t="inlineStr">
        <is>
          <t xml:space="preserve">Unidad</t>
        </is>
      </c>
      <c r="H84" s="4" t="inlineStr">
        <is>
          <t xml:space="preserve">Esta iniciativa contempla un uso intensivo de productos alojados en servicios de nube pública, lo que requiere conectividad de datos de forma dedicada para abordar los nuevos requerimientos a nivel de sistemas y bases de datos</t>
        </is>
      </c>
    </row>
    <row r="85">
      <c r="A85" s="0" t="inlineStr">
        <is>
          <t xml:space="preserve">752-39-LE26</t>
        </is>
      </c>
      <c r="B85" s="4" t="inlineStr">
        <is>
          <t xml:space="preserve">Adquisición y habilitación de Servidores para plataforma tecnológica</t>
        </is>
      </c>
      <c r="C85" s="0">
        <v>1</v>
      </c>
      <c r="D85" s="4" t="inlineStr">
        <is>
          <t xml:space="preserve">Servidores</t>
        </is>
      </c>
      <c r="E85" s="4" t="inlineStr">
        <is>
          <t xml:space="preserve">Tecnologías de la información, telecomunicaciones y radiodifusión / Equipos informáticos y accesorios / Computadores</t>
        </is>
      </c>
      <c r="F85" s="0">
        <v>1.0</v>
      </c>
      <c r="G85" s="0" t="inlineStr">
        <is>
          <t xml:space="preserve">Unidad</t>
        </is>
      </c>
      <c r="H85" s="4" t="inlineStr">
        <is>
          <t xml:space="preserve">Servicio de reposición, adquisición, instalación y habilitación de servidores, con migración de máquinas virtuales y continuidad operacional, para la plataforma tecnológica del Gobierno Regional de Los Lagos.</t>
        </is>
      </c>
    </row>
    <row r="86">
      <c r="A86" s="0" t="inlineStr">
        <is>
          <t xml:space="preserve">1057509-348-LE26</t>
        </is>
      </c>
      <c r="B86" s="4" t="inlineStr">
        <is>
          <t xml:space="preserve">CONTRATACIÓN DE SERVICIO DE CONECTIVIDAD DE DATOS PRIVADOS IPMPLS o EQUIVALENTE vps</t>
        </is>
      </c>
      <c r="C86" s="0">
        <v>1</v>
      </c>
      <c r="D86" s="4" t="inlineStr">
        <is>
          <t xml:space="preserve">Computadores personales</t>
        </is>
      </c>
      <c r="E86" s="4" t="inlineStr">
        <is>
          <t xml:space="preserve">Tecnologías de la información, telecomunicaciones y radiodifusión / Equipos informáticos y accesorios / Computadores</t>
        </is>
      </c>
      <c r="F86" s="0">
        <v>1.0</v>
      </c>
      <c r="G86" s="0" t="inlineStr">
        <is>
          <t xml:space="preserve">Unidad no definida</t>
        </is>
      </c>
      <c r="H86" s="4" t="inlineStr">
        <is>
          <t xml:space="preserve">Adquisición de servicio de conectividad de alta disponibilidad mediante conectividad de datos privados IP/MPLS o equivalente. OFERTAR VALORES EN ANEXO N°3: OFERTA ECONÓMICA. PPTO REFERENCIAL TOTAL $45.000.000.-</t>
        </is>
      </c>
    </row>
    <row r="87">
      <c r="A87" s="0" t="inlineStr">
        <is>
          <t xml:space="preserve">3755-6-LP26</t>
        </is>
      </c>
      <c r="B87" s="4" t="inlineStr">
        <is>
          <t xml:space="preserve">Serv datos de tránsito y tráfico de dispositivos</t>
        </is>
      </c>
      <c r="C87" s="0">
        <v>1</v>
      </c>
      <c r="D87" s="4" t="inlineStr">
        <is>
          <t xml:space="preserve">Software de extracción de datos</t>
        </is>
      </c>
      <c r="E87" s="4" t="inlineStr">
        <is>
          <t xml:space="preserve">Tecnologías de la información, telecomunicaciones y radiodifusión / Software / Software de consultas y gestión de datos</t>
        </is>
      </c>
      <c r="F87" s="0">
        <v>1.0</v>
      </c>
      <c r="G87" s="0" t="inlineStr">
        <is>
          <t xml:space="preserve">Global</t>
        </is>
      </c>
      <c r="H87" s="4" t="inlineStr">
        <is>
          <t xml:space="preserve">SERVICIO DE DATOS DE TRÁNSITO Y TRÁFICO PROVISTOS DESDE LA NAVEGACIÓN DE DISPOSITIVOS QUE CUENTEN CON GPS</t>
        </is>
      </c>
    </row>
    <row r="88">
      <c r="A88" s="0" t="inlineStr">
        <is>
          <t xml:space="preserve">885-100-LE26</t>
        </is>
      </c>
      <c r="B88" s="4" t="inlineStr">
        <is>
          <t xml:space="preserve">Servicio de soporte y mantenimiento para plataforma de seguridad de la CGR</t>
        </is>
      </c>
      <c r="C88" s="0">
        <v>1</v>
      </c>
      <c r="D88" s="4" t="inlineStr">
        <is>
          <t xml:space="preserve">Equipo de seguridad de red de firewall</t>
        </is>
      </c>
      <c r="E88" s="4" t="inlineStr">
        <is>
          <t xml:space="preserve">Tecnologías de la información, telecomunicaciones y radiodifusión / Equipos, plataformas y accesorios de redes multimedia, voz y datos / Equipos de seguridad de red</t>
        </is>
      </c>
      <c r="F88" s="0">
        <v>1.0</v>
      </c>
      <c r="G88" s="0" t="inlineStr">
        <is>
          <t xml:space="preserve">Global</t>
        </is>
      </c>
      <c r="H88" s="4" t="inlineStr">
        <is>
          <t xml:space="preserve">Servicio especializados de soporte y mantenimiento de la plataforma de seguridad de producción, incluyendo equipos y licencias de infraestructuras de Checkpoint Quantum, Infinity XDR/XPR y Harmony EDR.</t>
        </is>
      </c>
    </row>
    <row r="89">
      <c r="A89" s="0" t="inlineStr">
        <is>
          <t xml:space="preserve">932-34-LE26</t>
        </is>
      </c>
      <c r="B89" s="4" t="inlineStr">
        <is>
          <t xml:space="preserve">SERVICIO DE MANTENIMIENTO PREVENTIVO Y CORRECTIVO HABITUAL DEL SISTEMA ELÉCTRICO CORRIENTES DÉBILES E INFRAESTRUCTURA DE DATOS PARA EL CENTRO DEPORTIVO COMUNITARIO DE RANCAGUA</t>
        </is>
      </c>
      <c r="C89" s="0">
        <v>1</v>
      </c>
      <c r="D89" s="4" t="inlineStr">
        <is>
          <t xml:space="preserve">Servicio de mantenimiento de equipo de fabricación</t>
        </is>
      </c>
      <c r="E89" s="4" t="inlineStr">
        <is>
          <t xml:space="preserve">Servicios de producción y fabricación industrial / Servicios de apoyo o soporte a la fabricación / Servicios de mantenimiento y reparación de equipo de fabricación</t>
        </is>
      </c>
      <c r="F89" s="0">
        <v>1.0</v>
      </c>
      <c r="G89" s="0" t="inlineStr">
        <is>
          <t xml:space="preserve">Unidad</t>
        </is>
      </c>
      <c r="H89" s="4" t="inlineStr">
        <is>
          <t xml:space="preserve">Servicio de Mantenimiento preventivo y correctivo Habitual del sistema eléctrico, corrientes débiles e infraestructura
de datos para el centro deportivo comunitario de Rancagua, de acuerdo  a especificaciones en documento adjunto al formulario de requeri</t>
        </is>
      </c>
    </row>
    <row r="90">
      <c r="A90" s="0" t="inlineStr">
        <is>
          <t xml:space="preserve">4829-56-LE26</t>
        </is>
      </c>
      <c r="B90" s="4" t="inlineStr">
        <is>
          <t xml:space="preserve">CONV.SUMINISTRO DIFUSION RADIAR Y DIGITAL MUNIC</t>
        </is>
      </c>
      <c r="C90" s="0">
        <v>1</v>
      </c>
      <c r="D90" s="4" t="inlineStr">
        <is>
          <t xml:space="preserve">Servicios relacionados con la radio</t>
        </is>
      </c>
      <c r="E90" s="4" t="inlineStr">
        <is>
          <t xml:space="preserve">Servicios básicos y de información pública / Bibliotecas y otros centros de información pública / Comunicación social y de masas</t>
        </is>
      </c>
      <c r="F90" s="0">
        <v>1.0</v>
      </c>
      <c r="G90" s="0" t="inlineStr">
        <is>
          <t xml:space="preserve">Unidad no definida</t>
        </is>
      </c>
      <c r="H90" s="4" t="inlineStr">
        <is>
          <t xml:space="preserve">Convenio de Suministro Servicio de Difusión Radial,Municipalidad de Alto Biobío.</t>
        </is>
      </c>
    </row>
    <row r="91">
      <c r="A91" s="0" t="inlineStr">
        <is>
          <t xml:space="preserve">4829-56-LE26</t>
        </is>
      </c>
      <c r="B91" s="4" t="inlineStr">
        <is>
          <t xml:space="preserve">CONV.SUMINISTRO DIFUSION RADIAR Y DIGITAL MUNIC</t>
        </is>
      </c>
      <c r="C91" s="0">
        <v>2</v>
      </c>
      <c r="D91" s="4" t="inlineStr">
        <is>
          <t xml:space="preserve">Servicios relacionados con Internet</t>
        </is>
      </c>
      <c r="E91" s="4" t="inlineStr">
        <is>
          <t xml:space="preserve">Servicios básicos y de información pública / Bibliotecas y otros centros de información pública / Comunicación social y de masas</t>
        </is>
      </c>
      <c r="F91" s="0">
        <v>1.0</v>
      </c>
      <c r="G91" s="0" t="inlineStr">
        <is>
          <t xml:space="preserve">Unidad no definida</t>
        </is>
      </c>
      <c r="H91" s="4" t="inlineStr">
        <is>
          <t xml:space="preserve">Convenio de Suministro Servicio de Difusión Digital,Municipalidad de Alto Biobío.</t>
        </is>
      </c>
    </row>
    <row r="92">
      <c r="A92" s="0" t="inlineStr">
        <is>
          <t xml:space="preserve">1375758-7-LE26</t>
        </is>
      </c>
      <c r="B92" s="4" t="inlineStr">
        <is>
          <t xml:space="preserve">PLATAFORMA INTEGRAL PARA LA PLANIFICACIÓN CONTROL DE DOTACIÓN ESCOLAR Y GESTIÓN DE SOLICITUDES DE CONTRATACIÓN</t>
        </is>
      </c>
      <c r="C92" s="0">
        <v>1</v>
      </c>
      <c r="D92" s="4" t="inlineStr">
        <is>
          <t xml:space="preserve">Desarrollo de Aplicaciones de Recursos Empresariales (ERP)</t>
        </is>
      </c>
      <c r="E92" s="4" t="inlineStr">
        <is>
          <t xml:space="preserve">Servicios basados en ingeniería, ciencias sociales y tecnología de la información / Servicios informáticos / Ingeniería en computación e informática</t>
        </is>
      </c>
      <c r="F92" s="0">
        <v>24.0</v>
      </c>
      <c r="G92" s="0" t="inlineStr">
        <is>
          <t xml:space="preserve">Mes</t>
        </is>
      </c>
      <c r="H92" s="4" t="inlineStr">
        <is>
          <t xml:space="preserve">CONTRATACIÓN DE “PLATAFORMA INTEGRAL PARA LA PLANIFICACIÓN, CONTROL DE DOTACIÓN ESCOLAR Y GESTIÓN DE SOLICITUDES DE CONTRATACIÓN DEL SLEP SANTIAGO CENTRO”</t>
        </is>
      </c>
    </row>
    <row r="93">
      <c r="A93" s="0" t="inlineStr">
        <is>
          <t xml:space="preserve">765-25-L126</t>
        </is>
      </c>
      <c r="B93" s="4" t="inlineStr">
        <is>
          <t xml:space="preserve">Desarrollo de soluciones informáticas para la implementación del plan de transformación digital de la CONADI 2026-2029</t>
        </is>
      </c>
      <c r="C93" s="0">
        <v>1</v>
      </c>
      <c r="D93" s="4" t="inlineStr">
        <is>
          <t xml:space="preserve">Firmware y software de conmutación de WAN</t>
        </is>
      </c>
      <c r="E93" s="4" t="inlineStr">
        <is>
          <t xml:space="preserve">Tecnologías de la información, telecomunicaciones y radiodifusión / Software / Software para trabajo en redes</t>
        </is>
      </c>
      <c r="F93" s="0">
        <v>1.0</v>
      </c>
      <c r="G93" s="0" t="inlineStr">
        <is>
          <t xml:space="preserve">Unidad</t>
        </is>
      </c>
      <c r="H93" s="4" t="inlineStr">
        <is>
          <t xml:space="preserve">Desarrollo de soluciones informáticas para la implementación del plan de transformación digital</t>
        </is>
      </c>
    </row>
    <row r="94">
      <c r="A94" s="0" t="inlineStr">
        <is>
          <t xml:space="preserve">2048-78-LE26</t>
        </is>
      </c>
      <c r="B94" s="4" t="inlineStr">
        <is>
          <t xml:space="preserve">COMPRA SERVICIOS PROFESIONALES PARA U.INFORMÁTICA</t>
        </is>
      </c>
      <c r="C94" s="0">
        <v>1</v>
      </c>
      <c r="D94" s="4" t="inlineStr">
        <is>
          <t xml:space="preserve">Profesionales</t>
        </is>
      </c>
      <c r="E94" s="4" t="inlineStr">
        <is>
          <t xml:space="preserve">Servicios profesionales, administrativos y consultorías de gestión empresarial / Servicios de recursos humanos / Contratación de personal</t>
        </is>
      </c>
      <c r="F94" s="0">
        <v>1.0</v>
      </c>
      <c r="G94" s="0" t="inlineStr">
        <is>
          <t xml:space="preserve">Hora/Hombre</t>
        </is>
      </c>
      <c r="H94" s="4" t="inlineStr">
        <is>
          <t xml:space="preserve">El Hospital de Ancud requiere la compra de servicios de un Profesional TIC’s para Desarrollo de Software y servicios digitales , para la Unidad de Tic´s.</t>
        </is>
      </c>
    </row>
    <row r="95">
      <c r="A95" s="0" t="inlineStr">
        <is>
          <t xml:space="preserve">4375-142-LE26</t>
        </is>
      </c>
      <c r="B95" s="4" t="inlineStr">
        <is>
          <t xml:space="preserve">ARRIENDO SOFTWARE Y EQUIPOS PARA SISTEMA GESTOR DE FILAS</t>
        </is>
      </c>
      <c r="C95" s="0">
        <v>1</v>
      </c>
      <c r="D95" s="4" t="inlineStr">
        <is>
          <t xml:space="preserve">Sistemas de control de formación de filas</t>
        </is>
      </c>
      <c r="E95" s="4" t="inlineStr">
        <is>
          <t xml:space="preserve">Equipos y suministros de defensa, orden público, protección y seguridad / Equipos para orden público / Equipo para control de disturbios</t>
        </is>
      </c>
      <c r="F95" s="0">
        <v>24.0</v>
      </c>
      <c r="G95" s="0" t="inlineStr">
        <is>
          <t xml:space="preserve">Mes</t>
        </is>
      </c>
      <c r="H95" s="4" t="inlineStr">
        <is>
          <t xml:space="preserve">ARRIENDO SOFTWARE Y EQUIPOS PARA SISTEMA GESTOR DE FILAS. Según ETT adjunta.</t>
        </is>
      </c>
    </row>
    <row r="96">
      <c r="A96" s="0" t="inlineStr">
        <is>
          <t xml:space="preserve">538598-41-LE26</t>
        </is>
      </c>
      <c r="B96" s="4" t="inlineStr">
        <is>
          <t xml:space="preserve">Servicio LME - arriendo de lectores huella digital</t>
        </is>
      </c>
      <c r="C96" s="0">
        <v>1</v>
      </c>
      <c r="D96" s="4" t="inlineStr">
        <is>
          <t xml:space="preserve">Software de sistema experto</t>
        </is>
      </c>
      <c r="E96" s="4" t="inlineStr">
        <is>
          <t xml:space="preserve">Tecnologías de la información, telecomunicaciones y radiodifusión / Software / Software de gestión</t>
        </is>
      </c>
      <c r="F96" s="0">
        <v>1.0</v>
      </c>
      <c r="G96" s="0" t="inlineStr">
        <is>
          <t xml:space="preserve">Unidad</t>
        </is>
      </c>
      <c r="H96" s="4" t="inlineStr">
        <is>
          <t xml:space="preserve">Línea N°1: Arriendo sistema de emisión de licencia médica electrónica.</t>
        </is>
      </c>
    </row>
    <row r="97">
      <c r="A97" s="0" t="inlineStr">
        <is>
          <t xml:space="preserve">538598-41-LE26</t>
        </is>
      </c>
      <c r="B97" s="4" t="inlineStr">
        <is>
          <t xml:space="preserve">Servicio LME - arriendo de lectores huella digital</t>
        </is>
      </c>
      <c r="C97" s="0">
        <v>2</v>
      </c>
      <c r="D97" s="4" t="inlineStr">
        <is>
          <t xml:space="preserve">Software del sistema de administración de bases de datos</t>
        </is>
      </c>
      <c r="E97" s="4" t="inlineStr">
        <is>
          <t xml:space="preserve">Tecnologías de la información, telecomunicaciones y radiodifusión / Software / Software de consultas y gestión de datos</t>
        </is>
      </c>
      <c r="F97" s="0">
        <v>1.0</v>
      </c>
      <c r="G97" s="0" t="inlineStr">
        <is>
          <t xml:space="preserve">Unidad</t>
        </is>
      </c>
      <c r="H97" s="4" t="inlineStr">
        <is>
          <t xml:space="preserve">Línea N°1: Arriendo sistema de consulta en línea de previsión de pacientes y datos demográficos.</t>
        </is>
      </c>
    </row>
    <row r="98">
      <c r="A98" s="0" t="inlineStr">
        <is>
          <t xml:space="preserve">538598-41-LE26</t>
        </is>
      </c>
      <c r="B98" s="4" t="inlineStr">
        <is>
          <t xml:space="preserve">Servicio LME - arriendo de lectores huella digital</t>
        </is>
      </c>
      <c r="C98" s="0">
        <v>3</v>
      </c>
      <c r="D98" s="4" t="inlineStr">
        <is>
          <t xml:space="preserve">Circuitos integrados digitales</t>
        </is>
      </c>
      <c r="E98" s="4" t="inlineStr">
        <is>
          <t xml:space="preserve">Artículos de electrónica / Circuitos electrónicos / Circuitos integrados, memorias y microprocesadores</t>
        </is>
      </c>
      <c r="F98" s="0">
        <v>28.0</v>
      </c>
      <c r="G98" s="0" t="inlineStr">
        <is>
          <t xml:space="preserve">Unidad</t>
        </is>
      </c>
      <c r="H98" s="4" t="inlineStr">
        <is>
          <t xml:space="preserve">Línea N°1: Arriendo lectores de huella digital.</t>
        </is>
      </c>
    </row>
    <row r="99">
      <c r="A99" s="0" t="inlineStr">
        <is>
          <t xml:space="preserve">610-20-LE26</t>
        </is>
      </c>
      <c r="B99" s="4" t="inlineStr">
        <is>
          <t xml:space="preserve">Proyecto de Automatización y uso de Inteligencia Artificial en los modelos de Proyección de Demanda</t>
        </is>
      </c>
      <c r="C99" s="0">
        <v>1</v>
      </c>
      <c r="D99" s="4" t="inlineStr">
        <is>
          <t xml:space="preserve">Ingeniería eléctrica</t>
        </is>
      </c>
      <c r="E99" s="4" t="inlineStr">
        <is>
          <t xml:space="preserve">Servicios basados en ingeniería, ciencias sociales y tecnología de la información / Servicios profesionales de ingeniería / Ingeniería eléctrica y electrónica</t>
        </is>
      </c>
      <c r="F99" s="0">
        <v>1.0</v>
      </c>
      <c r="G99" s="0" t="inlineStr">
        <is>
          <t xml:space="preserve">Unidad</t>
        </is>
      </c>
      <c r="H99" s="4" t="inlineStr">
        <is>
          <t xml:space="preserve">Proyecto de Automatización y uso de Inteligencia Artificial en los modelos de Proyección de Demanda.</t>
        </is>
      </c>
    </row>
    <row r="100">
      <c r="A100" s="0" t="inlineStr">
        <is>
          <t xml:space="preserve">799595-5-LP26</t>
        </is>
      </c>
      <c r="B100" s="4" t="inlineStr">
        <is>
          <t xml:space="preserve">Servicio de Cloud Computing MINDEP</t>
        </is>
      </c>
      <c r="C100" s="0">
        <v>1</v>
      </c>
      <c r="D100" s="4" t="inlineStr">
        <is>
          <t xml:space="preserve">Centro de servicios de datos</t>
        </is>
      </c>
      <c r="E100" s="4" t="inlineStr">
        <is>
          <t xml:space="preserve">Servicios basados en ingeniería, ciencias sociales y tecnología de la información / Servicios informáticos / Servicios de datos</t>
        </is>
      </c>
      <c r="F100" s="0">
        <v>1.0</v>
      </c>
      <c r="G100" s="0" t="inlineStr">
        <is>
          <t xml:space="preserve">Unidad</t>
        </is>
      </c>
      <c r="H100" s="4" t="inlineStr">
        <is>
          <t xml:space="preserve">SERVICIO DE CLOUD COMPUTING Y SERVICIOS ASOCIADOS, PARA LA SUBSECRETARÍA DEL DEPORTE</t>
        </is>
      </c>
    </row>
    <row r="101">
      <c r="A101" s="0" t="inlineStr">
        <is>
          <t xml:space="preserve">847-59-L126</t>
        </is>
      </c>
      <c r="B101" s="4" t="inlineStr">
        <is>
          <t xml:space="preserve">PLANI - II Adquisición de Equipos Informáticos para J.I. Santa Julia_SC 61362</t>
        </is>
      </c>
      <c r="C101" s="0">
        <v>1</v>
      </c>
      <c r="D101" s="4" t="inlineStr">
        <is>
          <t xml:space="preserve">Notebook, laptop o computador portátil excepto Tablet PC</t>
        </is>
      </c>
      <c r="E101" s="4" t="inlineStr">
        <is>
          <t xml:space="preserve">Tecnologías de la información, telecomunicaciones y radiodifusión / Equipos informáticos y accesorios / Computadores</t>
        </is>
      </c>
      <c r="F101" s="0">
        <v>4.0</v>
      </c>
      <c r="G101" s="0" t="inlineStr">
        <is>
          <t xml:space="preserve">Unidad</t>
        </is>
      </c>
      <c r="H101" s="4" t="inlineStr">
        <is>
          <t xml:space="preserve">Notebook</t>
        </is>
      </c>
    </row>
    <row r="102">
      <c r="A102" s="0" t="inlineStr">
        <is>
          <t xml:space="preserve">847-59-L126</t>
        </is>
      </c>
      <c r="B102" s="4" t="inlineStr">
        <is>
          <t xml:space="preserve">PLANI - II Adquisición de Equipos Informáticos para J.I. Santa Julia_SC 61362</t>
        </is>
      </c>
      <c r="C102" s="0">
        <v>2</v>
      </c>
      <c r="D102" s="4" t="inlineStr">
        <is>
          <t xml:space="preserve">Proyectores de diapositivas</t>
        </is>
      </c>
      <c r="E102" s="4" t="inlineStr">
        <is>
          <t xml:space="preserve">Equipos y suministros de imprenta, fotográficos y audiovisuales / Equipos de composición y presentación audiovisual / Proyectores y suministros</t>
        </is>
      </c>
      <c r="F102" s="0">
        <v>2.0</v>
      </c>
      <c r="G102" s="0" t="inlineStr">
        <is>
          <t xml:space="preserve">Unidad</t>
        </is>
      </c>
      <c r="H102" s="4" t="inlineStr">
        <is>
          <t xml:space="preserve">Proyectores</t>
        </is>
      </c>
    </row>
    <row r="103">
      <c r="A103" s="0" t="inlineStr">
        <is>
          <t xml:space="preserve">2440-63-LE26</t>
        </is>
      </c>
      <c r="B103" s="4" t="inlineStr">
        <is>
          <t xml:space="preserve">Habilitación y Adquisición de Equipo Informático para la Instalación conexión y Administración de la RED de datos e Iluminación WIFI para el Establecimiento Educacional Instituto Ingles de Curicó</t>
        </is>
      </c>
      <c r="C103" s="0">
        <v>1</v>
      </c>
      <c r="D103" s="4" t="inlineStr">
        <is>
          <t xml:space="preserve">Equipo de red de video</t>
        </is>
      </c>
      <c r="E103" s="4" t="inlineStr">
        <is>
          <t xml:space="preserve">Tecnologías de la información, telecomunicaciones y radiodifusión / Equipos, plataformas y accesorios de redes multimedia, voz y datos / Equipos de servicio de red</t>
        </is>
      </c>
      <c r="F103" s="0">
        <v>1.0</v>
      </c>
      <c r="G103" s="0" t="inlineStr">
        <is>
          <t xml:space="preserve">Unidad</t>
        </is>
      </c>
      <c r="H103" s="4" t="inlineStr">
        <is>
          <t xml:space="preserve">La Municipalidad de Curicó, Dirección de Educación Municipal de Curicó desea adquirir,Habilitación y Adquisición de Equipo Informático para la Instalación, conexión y Administración de la RED de datos e Iluminación WIFI para el Establecimiento Educacional</t>
        </is>
      </c>
    </row>
    <row r="104">
      <c r="A104" s="0" t="inlineStr">
        <is>
          <t xml:space="preserve">434-110-LP26</t>
        </is>
      </c>
      <c r="B104" s="4" t="inlineStr">
        <is>
          <t xml:space="preserve">SISTEMA DE GESTIÓN DOCUMENTAL SEGÚN LEY N°21.180</t>
        </is>
      </c>
      <c r="C104" s="0">
        <v>1</v>
      </c>
      <c r="D104" s="4" t="inlineStr">
        <is>
          <t xml:space="preserve">Servicios de investigación o medición</t>
        </is>
      </c>
      <c r="E104" s="4" t="inlineStr">
        <is>
          <t xml:space="preserve">Artículos para estructuras, obras y construcciones / Construcciones permanentes / Construcciones para educación e investigación</t>
        </is>
      </c>
      <c r="F104" s="0">
        <v>1.0</v>
      </c>
      <c r="G104" s="0" t="inlineStr">
        <is>
          <t xml:space="preserve">Unidad</t>
        </is>
      </c>
      <c r="H104" s="4" t="inlineStr">
        <is>
          <t xml:space="preserve">SERVICIO INTEGRADO DE BRANDING ESTRATEGICO, SOCIAL LISTENING Y ESTRATEGIA CREATIVA APLICADA, SEGUN BASES TECNICAS ADJUNTAS</t>
        </is>
      </c>
    </row>
    <row r="105">
      <c r="A105" s="0" t="inlineStr">
        <is>
          <t xml:space="preserve">434-110-LP26</t>
        </is>
      </c>
      <c r="B105" s="4" t="inlineStr">
        <is>
          <t xml:space="preserve">SISTEMA DE GESTIÓN DOCUMENTAL SEGÚN LEY N°21.180</t>
        </is>
      </c>
      <c r="C105" s="0">
        <v>2</v>
      </c>
      <c r="D105" s="4" t="inlineStr">
        <is>
          <t xml:space="preserve">Servicios de investigación o medición</t>
        </is>
      </c>
      <c r="E105" s="4" t="inlineStr">
        <is>
          <t xml:space="preserve">Artículos para estructuras, obras y construcciones / Construcciones permanentes / Construcciones para educación e investigación</t>
        </is>
      </c>
      <c r="F105" s="0">
        <v>1.0</v>
      </c>
      <c r="G105" s="0" t="inlineStr">
        <is>
          <t xml:space="preserve">Unidad</t>
        </is>
      </c>
      <c r="H105" s="4" t="inlineStr">
        <is>
          <t xml:space="preserve">SISTEMA DE GESTIÓN DOCUMENTAL Y ACOMPAÑAMIENTO EN LA IMPLEMENTACIÓN DE LA LEY N°21.180 DE TRANSFORMACIÓN DIGITAL DEL ESTADO SEGÚN BASES TÉCNICAS ADJUNTAS (IGNORAR SERVICIO ANTERIOR).</t>
        </is>
      </c>
    </row>
    <row r="106">
      <c r="A106" s="0" t="inlineStr">
        <is>
          <t xml:space="preserve">2308-90-LE26</t>
        </is>
      </c>
      <c r="B106" s="4" t="inlineStr">
        <is>
          <t xml:space="preserve">REPARACIÓN MODERNIZACIÓN PUESTA EN MARCHA Y CERTIFICACIÓN DEL ASCENSOR DEL EDIFICIO CONSISTORIAL OSORNO</t>
        </is>
      </c>
      <c r="C106" s="0">
        <v>1</v>
      </c>
      <c r="D106" s="4" t="inlineStr">
        <is>
          <t xml:space="preserve">Servicios de mantenimiento de ascensores</t>
        </is>
      </c>
      <c r="E106" s="4" t="inlineStr">
        <is>
          <t xml:space="preserve">Servicios de construcción y mantenimiento / Servicios de atención, mantenimiento y reparaciones de edificios / Servicios de apoyo para la construcción</t>
        </is>
      </c>
      <c r="F106" s="0">
        <v>1.0</v>
      </c>
      <c r="G106" s="0" t="inlineStr">
        <is>
          <t xml:space="preserve">Unidad</t>
        </is>
      </c>
      <c r="H106" s="4" t="inlineStr">
        <is>
          <t xml:space="preserve">Reparación, Modernización, Puesta en Marcha y Certificación del Ascensor del Edificio Consistorial, Osorno.</t>
        </is>
      </c>
    </row>
    <row r="107">
      <c r="A107" s="0" t="inlineStr">
        <is>
          <t xml:space="preserve">1514-113-LE26</t>
        </is>
      </c>
      <c r="B107" s="4" t="inlineStr">
        <is>
          <t xml:space="preserve">Convenio de Sistema de Gestión de Calidad en Salud GCS bajo modalidad Cloud</t>
        </is>
      </c>
      <c r="C107" s="0">
        <v>1</v>
      </c>
      <c r="D107" s="4" t="inlineStr">
        <is>
          <t xml:space="preserve">Programas de gestión de configuración</t>
        </is>
      </c>
      <c r="E107" s="4" t="inlineStr">
        <is>
          <t xml:space="preserve">Tecnologías de la información, telecomunicaciones y radiodifusión / Software / Programas de desarrollo</t>
        </is>
      </c>
      <c r="F107" s="0">
        <v>36.0</v>
      </c>
      <c r="G107" s="0" t="inlineStr">
        <is>
          <t xml:space="preserve">Mes</t>
        </is>
      </c>
      <c r="H107" s="4" t="inlineStr">
        <is>
          <t xml:space="preserve">Convenio de arriendo del sistema de gestión de calidad en salud</t>
        </is>
      </c>
    </row>
    <row r="108">
      <c r="A108" s="0" t="inlineStr">
        <is>
          <t xml:space="preserve">2667-71-LR26</t>
        </is>
      </c>
      <c r="B108" s="4" t="inlineStr">
        <is>
          <t xml:space="preserve">ARRIENDO SOPORTE Y MANTENCIÓN DE CENTRAL TELEFONICA IP TELEFONOS IP Y PLATAFORMA DE CONTACT CENTER</t>
        </is>
      </c>
      <c r="C108" s="0">
        <v>1</v>
      </c>
      <c r="D108" s="4" t="inlineStr">
        <is>
          <t xml:space="preserve">Sistemas de alarma</t>
        </is>
      </c>
      <c r="E108" s="4" t="inlineStr">
        <is>
          <t xml:space="preserve">Equipos y suministros de defensa, orden público, protección y seguridad / Seguridad, vigilancia y detección / Equipo de vigilancia y detección</t>
        </is>
      </c>
      <c r="F108" s="0">
        <v>1.0</v>
      </c>
      <c r="G108" s="0" t="inlineStr">
        <is>
          <t xml:space="preserve">Global</t>
        </is>
      </c>
      <c r="H108" s="4" t="inlineStr">
        <is>
          <t xml:space="preserve">ARRIENDO, INSTALACIÓN, SOPORTE Y MANTENCIÓN DE CENTRAL TELEFÓNICA, EQUIPOS TELEFÓNICOS Y PLATAFORMA DE ATENCIÓN TELEFÓNICA</t>
        </is>
      </c>
    </row>
    <row r="109">
      <c r="A109" s="0" t="inlineStr">
        <is>
          <t xml:space="preserve">622-64-L126</t>
        </is>
      </c>
      <c r="B109" s="4" t="inlineStr">
        <is>
          <t xml:space="preserve">CONTRATACIÓN DEL CURSO INTELIGENCIA ARTIFICIAL APLICADA A LA GESTIÓN GREMIAL Y LA FUNCIÓN PÚBLICA</t>
        </is>
      </c>
      <c r="C109" s="0">
        <v>1</v>
      </c>
      <c r="D109" s="4" t="inlineStr">
        <is>
          <t xml:space="preserve">Capacitación a empleados</t>
        </is>
      </c>
      <c r="E109" s="4" t="inlineStr">
        <is>
          <t xml:space="preserve">Educación, formación, entrenamiento y capacitación / Sistemas educativos complementarios / Educación de adultos</t>
        </is>
      </c>
      <c r="F109" s="0">
        <v>1.0</v>
      </c>
      <c r="G109" s="0" t="inlineStr">
        <is>
          <t xml:space="preserve">Unidad</t>
        </is>
      </c>
      <c r="H109" s="4" t="inlineStr">
        <is>
          <t xml:space="preserve">CURSO INTELIGENCIA ARTIFICIAL APLICADA A LA GESTIÓN GREMIAL Y LA FUNCIÓN PÚBLICA</t>
        </is>
      </c>
    </row>
    <row r="110">
      <c r="A110" s="0" t="inlineStr">
        <is>
          <t xml:space="preserve">5360-5-LP26</t>
        </is>
      </c>
      <c r="B110" s="4" t="inlineStr">
        <is>
          <t xml:space="preserve">SERVICIOS DE ELECTRICIDAD Y DATOS UTA - ARICA</t>
        </is>
      </c>
      <c r="C110" s="0">
        <v>1</v>
      </c>
      <c r="D110" s="4" t="inlineStr">
        <is>
          <t xml:space="preserve">Instalación o servicio de sistemas de energía eléctrica</t>
        </is>
      </c>
      <c r="E110" s="4" t="inlineStr">
        <is>
          <t xml:space="preserve">Servicios de construcción y mantenimiento / Servicios de atención, mantenimiento y reparaciones de edificios / Servicios eléctricos</t>
        </is>
      </c>
      <c r="F110" s="0">
        <v>1.0</v>
      </c>
      <c r="G110" s="0" t="inlineStr">
        <is>
          <t xml:space="preserve">Unidad</t>
        </is>
      </c>
      <c r="H110" s="4" t="inlineStr">
        <is>
          <t xml:space="preserve">Servicios de electricidad y datos, para dependencias de la Universidad de Tarapacá en Arica, según anexo N°6.</t>
        </is>
      </c>
    </row>
    <row r="111">
      <c r="A111" s="0" t="inlineStr">
        <is>
          <t xml:space="preserve">2981-287-LP26</t>
        </is>
      </c>
      <c r="B111" s="4" t="inlineStr">
        <is>
          <t xml:space="preserve">CIBERSEGURIDAD- CONSULTORIA</t>
        </is>
      </c>
      <c r="C111" s="0">
        <v>1</v>
      </c>
      <c r="D111" s="4" t="inlineStr">
        <is>
          <t xml:space="preserve">Asesorías en gestión estratégica</t>
        </is>
      </c>
      <c r="E111" s="4" t="inlineStr">
        <is>
          <t xml:space="preserve">Servicios profesionales, administrativos y consultorías de gestión empresarial / Consultorías o asesorías en gestión empresarial / Servicios de consultoría en gestión de empresas</t>
        </is>
      </c>
      <c r="F111" s="0">
        <v>1.0</v>
      </c>
      <c r="G111" s="0" t="inlineStr">
        <is>
          <t xml:space="preserve">Unidad</t>
        </is>
      </c>
      <c r="H111" s="4" t="inlineStr">
        <is>
          <t xml:space="preserve">CONTRATACION  DEL SERVICIO DE CONSULTORIA PARA LA IMPLEMENTACION DE UN SISTEMA DE SEGURIDAD DE LA INFORMACION PARA LA PDI.</t>
        </is>
      </c>
    </row>
    <row r="112">
      <c r="A112" s="0" t="inlineStr">
        <is>
          <t xml:space="preserve">622-66-LE26</t>
        </is>
      </c>
      <c r="B112" s="4" t="inlineStr">
        <is>
          <t xml:space="preserve">ADQUISICIÓN DE LICENCIAS PARA SOFTWARE DLP</t>
        </is>
      </c>
      <c r="C112" s="0">
        <v>1</v>
      </c>
      <c r="D112" s="4" t="inlineStr">
        <is>
          <t xml:space="preserve">Software de gestión de licencias</t>
        </is>
      </c>
      <c r="E112" s="4" t="inlineStr">
        <is>
          <t xml:space="preserve">Tecnologías de la información, telecomunicaciones y radiodifusión / Software / Software de gestión</t>
        </is>
      </c>
      <c r="F112" s="0">
        <v>1.0</v>
      </c>
      <c r="G112" s="0" t="inlineStr">
        <is>
          <t xml:space="preserve">Unidad</t>
        </is>
      </c>
      <c r="H112" s="4" t="inlineStr">
        <is>
          <t xml:space="preserve">Suscripción de Licenciamiento Endpoint DLP (Trellix DLP Endpoint Complete o equivalente), incluyendo implementación (revisar anexo 1 de las bases)</t>
        </is>
      </c>
    </row>
    <row r="113">
      <c r="A113" s="0" t="inlineStr">
        <is>
          <t xml:space="preserve">1057049-376-LP26</t>
        </is>
      </c>
      <c r="B113" s="4" t="inlineStr">
        <is>
          <t xml:space="preserve">PROV E INSTALACIÓN DE PLATAFORMAS DE SEGURIDAD PARA SHAFTS DEL HOSPITAL CLÍNICO SAN BORJA ARRIARÁN</t>
        </is>
      </c>
      <c r="C113" s="0">
        <v>1</v>
      </c>
      <c r="D113" s="4" t="inlineStr">
        <is>
          <t xml:space="preserve">Plataforma elevadora</t>
        </is>
      </c>
      <c r="E113" s="4" t="inlineStr">
        <is>
          <t xml:space="preserve">Maquinaria para construcción y edificación / Maquinaria pesada de construcción / Elevadores</t>
        </is>
      </c>
      <c r="F113" s="0">
        <v>1.0</v>
      </c>
      <c r="G113" s="0" t="inlineStr">
        <is>
          <t xml:space="preserve">Global</t>
        </is>
      </c>
      <c r="H113" s="4" t="inlineStr">
        <is>
          <t xml:space="preserve">Servicio de Provisión e Instalación de Plataformas de Seguridad para Shafts del Hospital Clínico San Borja Arriarán</t>
        </is>
      </c>
    </row>
    <row r="114">
      <c r="A114" s="0" t="inlineStr">
        <is>
          <t xml:space="preserve">1005498-24-LP26</t>
        </is>
      </c>
      <c r="B114" s="4" t="inlineStr">
        <is>
          <t xml:space="preserve">SUSCRIPCIÓN DE LICENCIAS EN MODALIDAD CLOUD</t>
        </is>
      </c>
      <c r="C114" s="0">
        <v>1</v>
      </c>
      <c r="D114" s="4" t="inlineStr">
        <is>
          <t xml:space="preserve">Up grade de software</t>
        </is>
      </c>
      <c r="E114" s="4" t="inlineStr">
        <is>
          <t xml:space="preserve">Servicios basados en ingeniería, ciencias sociales y tecnología de la información / Servicios informáticos / Mantenimiento y soporte de software</t>
        </is>
      </c>
      <c r="F114" s="0">
        <v>1.0</v>
      </c>
      <c r="G114" s="0" t="inlineStr">
        <is>
          <t xml:space="preserve">Global</t>
        </is>
      </c>
      <c r="H114" s="4" t="inlineStr">
        <is>
          <t xml:space="preserve">SUSCRIPCIÓN DE LICENCIAS EN MODALIDAD CLOUD COMPUTING SaaS CON SOPORTE LOCAL Y MANTENCIÓN</t>
        </is>
      </c>
    </row>
    <row r="115">
      <c r="A115" s="0" t="inlineStr">
        <is>
          <t xml:space="preserve">5512-18-LE26</t>
        </is>
      </c>
      <c r="B115" s="4" t="inlineStr">
        <is>
          <t xml:space="preserve">ADQUISICIÓN DE MINICOMPUTADORES PARA IA PROYECTO UTA 22991</t>
        </is>
      </c>
      <c r="C115" s="0">
        <v>1</v>
      </c>
      <c r="D115" s="4" t="inlineStr">
        <is>
          <t xml:space="preserve">Computadores de escritorio</t>
        </is>
      </c>
      <c r="E115" s="4" t="inlineStr">
        <is>
          <t xml:space="preserve">Tecnologías de la información, telecomunicaciones y radiodifusión / Equipos informáticos y accesorios / Computadores</t>
        </is>
      </c>
      <c r="F115" s="0">
        <v>3.0</v>
      </c>
      <c r="G115" s="0" t="inlineStr">
        <is>
          <t xml:space="preserve">Unidad</t>
        </is>
      </c>
      <c r="H115" s="4" t="inlineStr">
        <is>
          <t xml:space="preserve">Adquisición de minicomputadores/nodos de cómputo para IA con cables de interconexión directa QSFP, destinados a la conformación de un clúster en topología en anillo (ring topology) para transmisión de datos de alta velocidad punto a punto entre nodos.</t>
        </is>
      </c>
    </row>
    <row r="116">
      <c r="A116" s="0" t="inlineStr">
        <is>
          <t xml:space="preserve">1020-55-LE26</t>
        </is>
      </c>
      <c r="B116" s="4" t="inlineStr">
        <is>
          <t xml:space="preserve">Adq. Sopor. y Actual. Software ServiceTonic MOP.</t>
        </is>
      </c>
      <c r="C116" s="0">
        <v>1</v>
      </c>
      <c r="D116" s="4" t="inlineStr">
        <is>
          <t xml:space="preserve">Software de gestión de licencias</t>
        </is>
      </c>
      <c r="E116" s="4" t="inlineStr">
        <is>
          <t xml:space="preserve">Tecnologías de la información, telecomunicaciones y radiodifusión / Software / Software de gestión</t>
        </is>
      </c>
      <c r="F116" s="0">
        <v>50.0</v>
      </c>
      <c r="G116" s="0" t="inlineStr">
        <is>
          <t xml:space="preserve">Unidad</t>
        </is>
      </c>
      <c r="H116" s="4" t="inlineStr">
        <is>
          <t xml:space="preserve">Soporte y Actualizaciones Software ServiceTonic Licencias en modalidad On-Premise, usuarios nombrados, por 12 meses. Hasta el 19 de Octubre de 2027</t>
        </is>
      </c>
    </row>
    <row r="117">
      <c r="A117" s="0" t="inlineStr">
        <is>
          <t xml:space="preserve">1067778-4-LP26</t>
        </is>
      </c>
      <c r="B117" s="4" t="inlineStr">
        <is>
          <t xml:space="preserve">ARRIENDO CON OPCION DE COMPRA  DE SERVIDOR PARA IA</t>
        </is>
      </c>
      <c r="C117" s="0">
        <v>1</v>
      </c>
      <c r="D117" s="4" t="inlineStr">
        <is>
          <t xml:space="preserve">Servidores</t>
        </is>
      </c>
      <c r="E117" s="4" t="inlineStr">
        <is>
          <t xml:space="preserve">Tecnologías de la información, telecomunicaciones y radiodifusión / Equipos informáticos y accesorios / Computadores</t>
        </is>
      </c>
      <c r="F117" s="0">
        <v>60.0</v>
      </c>
      <c r="G117" s="0" t="inlineStr">
        <is>
          <t xml:space="preserve">Mes</t>
        </is>
      </c>
      <c r="H117" s="4" t="inlineStr">
        <is>
          <t xml:space="preserve">ARRIENDO CON OPCION DE COMPRA DE SERVIDOR PARA IA. VER BASES PARA MAYOR DETALLE</t>
        </is>
      </c>
    </row>
    <row r="118">
      <c r="A118" s="0" t="inlineStr">
        <is>
          <t xml:space="preserve">2656-77-LP26</t>
        </is>
      </c>
      <c r="B118" s="4" t="inlineStr">
        <is>
          <t xml:space="preserve">ARRIENDO SISTEMAS MUNICIPALES Y CLOUD COMPUTING</t>
        </is>
      </c>
      <c r="C118" s="0">
        <v>1</v>
      </c>
      <c r="D118" s="4" t="inlineStr">
        <is>
          <t xml:space="preserve">Software de sistema de archivos</t>
        </is>
      </c>
      <c r="E118" s="4" t="inlineStr">
        <is>
          <t xml:space="preserve">Tecnologías de la información, telecomunicaciones y radiodifusión / Software / Software de entorno operativo</t>
        </is>
      </c>
      <c r="F118" s="0">
        <v>1.0</v>
      </c>
      <c r="G118" s="0" t="inlineStr">
        <is>
          <t xml:space="preserve">Pack</t>
        </is>
      </c>
      <c r="H118" s="4" t="inlineStr">
        <is>
          <t xml:space="preserve">Contratación de servicios de Cloud Computing y arriendo de sistemas computacionales de aplicación municipal, incluyendo implementación, configuración, migración de datos, integración, capacitación, soporte técnico y mantención, conforme a Bases Administra</t>
        </is>
      </c>
    </row>
    <row r="119">
      <c r="A119" s="0" t="inlineStr">
        <is>
          <t xml:space="preserve">838794-12-LE26</t>
        </is>
      </c>
      <c r="B119" s="4" t="inlineStr">
        <is>
          <t xml:space="preserve">Tótem gestor de fila CAPSVILLA</t>
        </is>
      </c>
      <c r="C119" s="0">
        <v>1</v>
      </c>
      <c r="D119" s="4" t="inlineStr">
        <is>
          <t xml:space="preserve">Sistemas de control de formación de filas</t>
        </is>
      </c>
      <c r="E119" s="4" t="inlineStr">
        <is>
          <t xml:space="preserve">Equipos y suministros de defensa, orden público, protección y seguridad / Equipos para orden público / Equipo para control de disturbios</t>
        </is>
      </c>
      <c r="F119" s="0">
        <v>1.0</v>
      </c>
      <c r="G119" s="0" t="inlineStr">
        <is>
          <t xml:space="preserve">Unidad</t>
        </is>
      </c>
      <c r="H119" s="4" t="inlineStr">
        <is>
          <t xml:space="preserve">servicio de tótem gestor de filas para el Centro de Atención Primaria de Salud de Villa Alemana</t>
        </is>
      </c>
    </row>
    <row r="120">
      <c r="A120" s="0" t="inlineStr">
        <is>
          <t xml:space="preserve">976-18-O126</t>
        </is>
      </c>
      <c r="B120" s="4" t="inlineStr">
        <is>
          <t xml:space="preserve">ATIF Ampliación Plataformas Comercial y General Ad. El Loa</t>
        </is>
      </c>
      <c r="C120" s="0">
        <v>1</v>
      </c>
      <c r="D120" s="4" t="inlineStr">
        <is>
          <t xml:space="preserve">Licitación Pública de Consultoria</t>
        </is>
      </c>
      <c r="E120" s="4" t="inlineStr">
        <is>
          <t xml:space="preserve">Consultoria / Consultoria / Planificación y Factibilidad</t>
        </is>
      </c>
      <c r="F120" s="0">
        <v>1.0</v>
      </c>
      <c r="G120" s="0" t="inlineStr">
        <is>
          <t xml:space="preserve">Unidad</t>
        </is>
      </c>
      <c r="H120" s="4" t="inlineStr">
        <is>
          <t xml:space="preserve">Licitación Pública de Consultoria</t>
        </is>
      </c>
    </row>
    <row r="121">
      <c r="A121" s="0" t="inlineStr">
        <is>
          <t xml:space="preserve">976-15-O126</t>
        </is>
      </c>
      <c r="B121" s="4" t="inlineStr">
        <is>
          <t xml:space="preserve">Ampliación Plataformas Comercial y General Ad. El Loa</t>
        </is>
      </c>
      <c r="C121" s="0">
        <v>1</v>
      </c>
      <c r="D121" s="4" t="inlineStr">
        <is>
          <t xml:space="preserve">Licitación Pública de Obra</t>
        </is>
      </c>
      <c r="E121" s="4" t="inlineStr">
        <is>
          <t xml:space="preserve">Consultoria / Consultoria / Planificación y Factibilidad</t>
        </is>
      </c>
      <c r="F121" s="0">
        <v>1.0</v>
      </c>
      <c r="G121" s="0" t="inlineStr">
        <is>
          <t xml:space="preserve">Unidad</t>
        </is>
      </c>
      <c r="H121" s="4" t="inlineStr">
        <is>
          <t xml:space="preserve">Licitación Pública de Obra</t>
        </is>
      </c>
    </row>
    <row r="122">
      <c r="A122" s="0" t="inlineStr">
        <is>
          <t xml:space="preserve">2490-91-LP26</t>
        </is>
      </c>
      <c r="B122" s="4" t="inlineStr">
        <is>
          <t xml:space="preserve">ARRIENDO SOPORTE Y MANTENCIÓN DE GABINETES PSICOSENSOMÉTRICOS Y EQUIPOS COMPUTACIONALES CON SOFTWARE SPI INTEGRADO 2027-2031</t>
        </is>
      </c>
      <c r="C122" s="0">
        <v>1</v>
      </c>
      <c r="D122" s="4" t="inlineStr">
        <is>
          <t xml:space="preserve">Señales de tránsito</t>
        </is>
      </c>
      <c r="E122" s="4" t="inlineStr">
        <is>
          <t xml:space="preserve">Equipos y suministros de defensa, orden público, protección y seguridad / Seguridad y control público / Control de tráfico</t>
        </is>
      </c>
      <c r="F122" s="0">
        <v>1.0</v>
      </c>
      <c r="G122" s="0" t="inlineStr">
        <is>
          <t xml:space="preserve">Global</t>
        </is>
      </c>
      <c r="H122" s="4" t="inlineStr">
        <is>
          <t xml:space="preserve">“ARRIENDO, SOPORTE Y MANTENCIÓN DE GABINETES PSICOSENSOMÉTRICOS Y EQUIPOS COMPUTACIONALES CON SOFTWARE SPI INTEGRADO 2027-2031”</t>
        </is>
      </c>
    </row>
    <row r="123">
      <c r="A123" s="0" t="inlineStr">
        <is>
          <t xml:space="preserve">1457282-6-LE26</t>
        </is>
      </c>
      <c r="B123" s="4" t="inlineStr">
        <is>
          <t xml:space="preserve">ADQUISICIÓN DE RADIOS DIGITALES PORTÁTILES</t>
        </is>
      </c>
      <c r="C123" s="0">
        <v>1</v>
      </c>
      <c r="D123" s="4" t="inlineStr">
        <is>
          <t xml:space="preserve">Dispositivos de identificación de radiofrecuencias</t>
        </is>
      </c>
      <c r="E123" s="4" t="inlineStr">
        <is>
          <t xml:space="preserve">Tecnologías de la información, telecomunicaciones y radiodifusión / Equipos informáticos y accesorios / Dispositivos informáticos de entrada de datos</t>
        </is>
      </c>
      <c r="F123" s="0">
        <v>1.0</v>
      </c>
      <c r="G123" s="0" t="inlineStr">
        <is>
          <t xml:space="preserve">Global</t>
        </is>
      </c>
      <c r="H123" s="4" t="inlineStr">
        <is>
          <t xml:space="preserve">Adquisición, suministro, configuración, puesta en marcha y marcha blanca de un sistema de radiocomunicación digital para la operación diaria de GAM.</t>
        </is>
      </c>
    </row>
    <row r="124">
      <c r="A124" s="0" t="inlineStr">
        <is>
          <t xml:space="preserve">1221019-17-LE26</t>
        </is>
      </c>
      <c r="B124" s="4" t="inlineStr">
        <is>
          <t xml:space="preserve">Plataforma de Venta de Entradas para Evento.</t>
        </is>
      </c>
      <c r="C124" s="0">
        <v>1</v>
      </c>
      <c r="D124" s="4" t="inlineStr">
        <is>
          <t xml:space="preserve">Software de desarrollo de plataforma Web</t>
        </is>
      </c>
      <c r="E124" s="4" t="inlineStr">
        <is>
          <t xml:space="preserve">Tecnologías de la información, telecomunicaciones y radiodifusión / Software / Programas de desarrollo</t>
        </is>
      </c>
      <c r="F124" s="0">
        <v>1.0</v>
      </c>
      <c r="G124" s="0" t="inlineStr">
        <is>
          <t xml:space="preserve">Unidad</t>
        </is>
      </c>
      <c r="H124" s="4" t="inlineStr">
        <is>
          <t xml:space="preserve">De acuerdo a lo Establecido en las Bases Administrativas y Técnicas de la presente propuesta pública.</t>
        </is>
      </c>
    </row>
    <row r="125">
      <c r="A125" s="0" t="inlineStr">
        <is>
          <t xml:space="preserve">2342-36-LR26</t>
        </is>
      </c>
      <c r="B125" s="4" t="inlineStr">
        <is>
          <t xml:space="preserve">CONCESIÓN DE ESTACIONAMIENTOS EN CALLES DE LA ZONA CENTRO DE LA COMUNA DE SAN BERNARDO APLICANDO SISTEMA DE CONTROL DE TIEMPO DE USO CAPTADORES DE DATOS</t>
        </is>
      </c>
      <c r="C125" s="0">
        <v>1</v>
      </c>
      <c r="D125" s="4" t="inlineStr">
        <is>
          <t xml:space="preserve">Estacionamientos</t>
        </is>
      </c>
      <c r="E125" s="4" t="inlineStr">
        <is>
          <t xml:space="preserve">Servicios de transporte, almacenaje y correo / Servicios de mantención o reparaciones de transportes / Combustible para vehículos de transporte, estacionamiento y otros servicios de apoyo</t>
        </is>
      </c>
      <c r="F125" s="0">
        <v>1.0</v>
      </c>
      <c r="G125" s="0" t="inlineStr">
        <is>
          <t xml:space="preserve">Unidad</t>
        </is>
      </c>
      <c r="H125" s="4" t="inlineStr">
        <is>
          <t xml:space="preserve">De acuerdo a lo indicado en Especificaciones Técnicas</t>
        </is>
      </c>
    </row>
    <row r="126">
      <c r="A126" s="0" t="inlineStr">
        <is>
          <t xml:space="preserve">5441-12-LP26</t>
        </is>
      </c>
      <c r="B126" s="4" t="inlineStr">
        <is>
          <t xml:space="preserve">Generador 500 kVA y Tablero de Transf. Autom. 800A</t>
        </is>
      </c>
      <c r="C126" s="0">
        <v>1</v>
      </c>
      <c r="D126" s="4" t="inlineStr">
        <is>
          <t xml:space="preserve">Generadores diesel</t>
        </is>
      </c>
      <c r="E126" s="4" t="inlineStr">
        <is>
          <t xml:space="preserve">Maquinaria para generación y distribución de energía / Transmisión de energía eléctrica, mecánica y cinética / Grupos electrógenos</t>
        </is>
      </c>
      <c r="F126" s="0">
        <v>1.0</v>
      </c>
      <c r="G126" s="0" t="inlineStr">
        <is>
          <t xml:space="preserve">Unidad</t>
        </is>
      </c>
      <c r="H126" s="4" t="inlineStr">
        <is>
          <t xml:space="preserve">GENERADOR DE 500 kVA, SEGÚN BASES ADMINISTRATIVAS Y TÉCNICAS.</t>
        </is>
      </c>
    </row>
    <row r="127">
      <c r="A127" s="0" t="inlineStr">
        <is>
          <t xml:space="preserve">5441-12-LP26</t>
        </is>
      </c>
      <c r="B127" s="4" t="inlineStr">
        <is>
          <t xml:space="preserve">Generador 500 kVA y Tablero de Transf. Autom. 800A</t>
        </is>
      </c>
      <c r="C127" s="0">
        <v>2</v>
      </c>
      <c r="D127" s="4" t="inlineStr">
        <is>
          <t xml:space="preserve">Paneles de control eléctrico para generadores</t>
        </is>
      </c>
      <c r="E127" s="4" t="inlineStr">
        <is>
          <t xml:space="preserve">Maquinaria para generación y distribución de energía / Generación de energía / Equipo para control de producción de energía</t>
        </is>
      </c>
      <c r="F127" s="0">
        <v>1.0</v>
      </c>
      <c r="G127" s="0" t="inlineStr">
        <is>
          <t xml:space="preserve">Unidad</t>
        </is>
      </c>
      <c r="H127" s="4" t="inlineStr">
        <is>
          <t xml:space="preserve">TABLERO DE TRANSFERENCIA AUTOMÁTICA, SEGÚN BASES ADMINISTRATIVAS Y TÉCNICAS.</t>
        </is>
      </c>
    </row>
    <row r="128">
      <c r="A128" s="0" t="inlineStr">
        <is>
          <t xml:space="preserve">2446-315-LE26</t>
        </is>
      </c>
      <c r="B128" s="4" t="inlineStr">
        <is>
          <t xml:space="preserve">ADQUISICIÓN DE LICENCIAS DE SOFTWARE INSTITUCIONAL</t>
        </is>
      </c>
      <c r="C128" s="0">
        <v>1</v>
      </c>
      <c r="D128" s="4" t="inlineStr">
        <is>
          <t xml:space="preserve">Paquetes de software para oficinas</t>
        </is>
      </c>
      <c r="E128" s="4" t="inlineStr">
        <is>
          <t xml:space="preserve">Tecnologías de la información, telecomunicaciones y radiodifusión / Software / Software de gestión</t>
        </is>
      </c>
      <c r="F128" s="0">
        <v>1.0</v>
      </c>
      <c r="G128" s="0" t="inlineStr">
        <is>
          <t xml:space="preserve">Global</t>
        </is>
      </c>
      <c r="H128" s="4" t="inlineStr">
        <is>
          <t xml:space="preserve">LÍNEA 1: Adquisición de licencias de software de diseño y producción audiovisual (Adobe Creative Cloud o equivalente) (INGRESAR VALOR NETO TOTAL)</t>
        </is>
      </c>
    </row>
    <row r="129">
      <c r="A129" s="0" t="inlineStr">
        <is>
          <t xml:space="preserve">2446-315-LE26</t>
        </is>
      </c>
      <c r="B129" s="4" t="inlineStr">
        <is>
          <t xml:space="preserve">ADQUISICIÓN DE LICENCIAS DE SOFTWARE INSTITUCIONAL</t>
        </is>
      </c>
      <c r="C129" s="0">
        <v>2</v>
      </c>
      <c r="D129" s="4" t="inlineStr">
        <is>
          <t xml:space="preserve">Paquetes de software para oficinas</t>
        </is>
      </c>
      <c r="E129" s="4" t="inlineStr">
        <is>
          <t xml:space="preserve">Tecnologías de la información, telecomunicaciones y radiodifusión / Software / Software de gestión</t>
        </is>
      </c>
      <c r="F129" s="0">
        <v>1.0</v>
      </c>
      <c r="G129" s="0" t="inlineStr">
        <is>
          <t xml:space="preserve">Global</t>
        </is>
      </c>
      <c r="H129" s="4" t="inlineStr">
        <is>
          <t xml:space="preserve">LÍNEA N°2: Adquisición de licencias de plataforma de inteligencia artificial conversacional para desarrollo de software (Claude o equivalente) (INGRESAR VALOR NETO TOTAL)</t>
        </is>
      </c>
    </row>
    <row r="130">
      <c r="A130" s="0" t="inlineStr">
        <is>
          <t xml:space="preserve">2446-315-LE26</t>
        </is>
      </c>
      <c r="B130" s="4" t="inlineStr">
        <is>
          <t xml:space="preserve">ADQUISICIÓN DE LICENCIAS DE SOFTWARE INSTITUCIONAL</t>
        </is>
      </c>
      <c r="C130" s="0">
        <v>3</v>
      </c>
      <c r="D130" s="4" t="inlineStr">
        <is>
          <t xml:space="preserve">Paquetes de software para oficinas</t>
        </is>
      </c>
      <c r="E130" s="4" t="inlineStr">
        <is>
          <t xml:space="preserve">Tecnologías de la información, telecomunicaciones y radiodifusión / Software / Software de gestión</t>
        </is>
      </c>
      <c r="F130" s="0">
        <v>1.0</v>
      </c>
      <c r="G130" s="0" t="inlineStr">
        <is>
          <t xml:space="preserve">Global</t>
        </is>
      </c>
      <c r="H130" s="4" t="inlineStr">
        <is>
          <t xml:space="preserve">LÍNEA N°3: Adquisición de licencia de software de escritorio remoto para soporte técnico y administración de equipos institucionales (AnyDesk o equivalente) INGRESAR VALOR NETO TOTAL</t>
        </is>
      </c>
    </row>
    <row r="131">
      <c r="A131" s="0" t="inlineStr">
        <is>
          <t xml:space="preserve">2446-315-LE26</t>
        </is>
      </c>
      <c r="B131" s="4" t="inlineStr">
        <is>
          <t xml:space="preserve">ADQUISICIÓN DE LICENCIAS DE SOFTWARE INSTITUCIONAL</t>
        </is>
      </c>
      <c r="C131" s="0">
        <v>4</v>
      </c>
      <c r="D131" s="4" t="inlineStr">
        <is>
          <t xml:space="preserve">Paquetes de software para oficinas</t>
        </is>
      </c>
      <c r="E131" s="4" t="inlineStr">
        <is>
          <t xml:space="preserve">Tecnologías de la información, telecomunicaciones y radiodifusión / Software / Software de gestión</t>
        </is>
      </c>
      <c r="F131" s="0">
        <v>1.0</v>
      </c>
      <c r="G131" s="0" t="inlineStr">
        <is>
          <t xml:space="preserve">Global</t>
        </is>
      </c>
      <c r="H131" s="4" t="inlineStr">
        <is>
          <t xml:space="preserve">LÍNEA N°4: Adquisición licencia de software de visualización de datos, analítica e inteligencia de negocios (Power BI o equivalente) INGRESAR VALOR NETO TOTAL</t>
        </is>
      </c>
    </row>
    <row r="132">
      <c r="A132" s="0" t="inlineStr">
        <is>
          <t xml:space="preserve">2446-315-LE26</t>
        </is>
      </c>
      <c r="B132" s="4" t="inlineStr">
        <is>
          <t xml:space="preserve">ADQUISICIÓN DE LICENCIAS DE SOFTWARE INSTITUCIONAL</t>
        </is>
      </c>
      <c r="C132" s="0">
        <v>5</v>
      </c>
      <c r="D132" s="4" t="inlineStr">
        <is>
          <t xml:space="preserve">Paquetes de software para oficinas</t>
        </is>
      </c>
      <c r="E132" s="4" t="inlineStr">
        <is>
          <t xml:space="preserve">Tecnologías de la información, telecomunicaciones y radiodifusión / Software / Software de gestión</t>
        </is>
      </c>
      <c r="F132" s="0">
        <v>1.0</v>
      </c>
      <c r="G132" s="0" t="inlineStr">
        <is>
          <t xml:space="preserve">Global</t>
        </is>
      </c>
      <c r="H132" s="4" t="inlineStr">
        <is>
          <t xml:space="preserve">LÍNEA N°5: Adquisición de licenciamiento de software de generación de imágenes y videos con inteligencia artificial (Runway o equivalente). INGRESAR VALOR NETO TOTAL</t>
        </is>
      </c>
    </row>
    <row r="133">
      <c r="A133" s="0" t="inlineStr">
        <is>
          <t xml:space="preserve">587-47-LE26</t>
        </is>
      </c>
      <c r="B133" s="4" t="inlineStr">
        <is>
          <t xml:space="preserve">RENOVACIÓN DE LICENCIAS DE SOFTWARE</t>
        </is>
      </c>
      <c r="C133" s="0">
        <v>1</v>
      </c>
      <c r="D133" s="4" t="inlineStr">
        <is>
          <t xml:space="preserve">Software de gestión de licencias</t>
        </is>
      </c>
      <c r="E133" s="4" t="inlineStr">
        <is>
          <t xml:space="preserve">Tecnologías de la información, telecomunicaciones y radiodifusión / Software / Software de gestión</t>
        </is>
      </c>
      <c r="F133" s="0">
        <v>12.0</v>
      </c>
      <c r="G133" s="0" t="inlineStr">
        <is>
          <t xml:space="preserve">Unidad</t>
        </is>
      </c>
      <c r="H133" s="4" t="inlineStr">
        <is>
          <t xml:space="preserve">Contratar la renovación de software de cinco (05) Licencias de Software FORTINET (o equivalentes), por doce (12) meses, divididos en: dos (02) Firewalls FORTINET WAF400E, dos (02) Firewalls FORTINET 600E y un (01) Firewall FORTINET FortiAnalyzer 1000F”</t>
        </is>
      </c>
    </row>
    <row r="134">
      <c r="A134" s="0" t="inlineStr">
        <is>
          <t xml:space="preserve">2735-149-LR26</t>
        </is>
      </c>
      <c r="B134" s="4" t="inlineStr">
        <is>
          <t xml:space="preserve">Servicio de Software de Gestión y Registro Clinico</t>
        </is>
      </c>
      <c r="C134" s="0">
        <v>1</v>
      </c>
      <c r="D134" s="4" t="inlineStr">
        <is>
          <t xml:space="preserve">Software médico</t>
        </is>
      </c>
      <c r="E134" s="4" t="inlineStr">
        <is>
          <t xml:space="preserve">Tecnologías de la información, telecomunicaciones y radiodifusión / Software / Software específico para la industria</t>
        </is>
      </c>
      <c r="F134" s="0">
        <v>1.0</v>
      </c>
      <c r="G134" s="0" t="inlineStr">
        <is>
          <t xml:space="preserve">Unidad</t>
        </is>
      </c>
      <c r="H134" s="4" t="inlineStr">
        <is>
          <t xml:space="preserve">El objeto principal del servicio es proveer una plataforma tecnológica integral 100% web que dé estricto cumplimiento a lo dispuesto en la Ley N° 20.584 sobre Derechos y Deberes del Paciente, a la Ley N° 21.668 en materia de obligatoriedad e interoperabil</t>
        </is>
      </c>
    </row>
    <row r="135">
      <c r="A135" s="0" t="inlineStr">
        <is>
          <t xml:space="preserve">519302-9-LE26</t>
        </is>
      </c>
      <c r="B135" s="4" t="inlineStr">
        <is>
          <t xml:space="preserve">DISEÑO IMPLEMENTACIÓN MEDICION MARKETING DIGITAL</t>
        </is>
      </c>
      <c r="C135" s="0">
        <v>1</v>
      </c>
      <c r="D135" s="4" t="inlineStr">
        <is>
          <t xml:space="preserve">Campañas publicitarias o de marketing</t>
        </is>
      </c>
      <c r="E135" s="4" t="inlineStr">
        <is>
          <t xml:space="preserve">Servicios profesionales, administrativos y consultorías de gestión empresarial / Servicios para la comercialización y distribución / Ventas y marketing</t>
        </is>
      </c>
      <c r="F135" s="0">
        <v>1.0</v>
      </c>
      <c r="G135" s="0" t="inlineStr">
        <is>
          <t xml:space="preserve">Unidad</t>
        </is>
      </c>
      <c r="H135" s="4" t="inlineStr">
        <is>
          <t xml:space="preserve">DISEÑO, PLANIFICACIÓN, IMPLEMENTACIÓN, ADMINISTRACIÓN, OPTIMIZACIÓN Y MEDICIÓN DE CAMPAÑAS DE MARKETING DIGITAL</t>
        </is>
      </c>
    </row>
    <row r="136">
      <c r="A136" s="0" t="inlineStr">
        <is>
          <t xml:space="preserve">621-909-LR26</t>
        </is>
      </c>
      <c r="B136" s="4" t="inlineStr">
        <is>
          <t xml:space="preserve">TERMOGRAFO DIGITAL MONITOREO TEMPERATURA 1000023277</t>
        </is>
      </c>
      <c r="C136" s="0">
        <v>1</v>
      </c>
      <c r="D136" s="4" t="inlineStr">
        <is>
          <t xml:space="preserve">Termómetros de tele indicación</t>
        </is>
      </c>
      <c r="E136" s="4" t="inlineStr">
        <is>
          <t xml:space="preserve">Equipamiento para laboratorios / Instrumentos de medida y experimentación / Instrumentos para medir temperatura y calor</t>
        </is>
      </c>
      <c r="F136" s="0">
        <v>3000.0</v>
      </c>
      <c r="G136" s="0" t="inlineStr">
        <is>
          <t xml:space="preserve">Unidad</t>
        </is>
      </c>
      <c r="H136" s="4" t="inlineStr">
        <is>
          <t xml:space="preserve">TERMOGRAFO DIGITAL MONITOREO TEMPERATURA; 100005575</t>
        </is>
      </c>
    </row>
    <row r="137">
      <c r="A137" s="0" t="inlineStr">
        <is>
          <t xml:space="preserve">2426-52-LR26</t>
        </is>
      </c>
      <c r="B137" s="4" t="inlineStr">
        <is>
          <t xml:space="preserve">DATACENTER ENLACES DE DATOS TELEFONIA E INTERNET</t>
        </is>
      </c>
      <c r="C137" s="0">
        <v>1</v>
      </c>
      <c r="D137" s="4" t="inlineStr">
        <is>
          <t xml:space="preserve">Centro de servicios de datos</t>
        </is>
      </c>
      <c r="E137" s="4" t="inlineStr">
        <is>
          <t xml:space="preserve">Servicios basados en ingeniería, ciencias sociales y tecnología de la información / Servicios informáticos / Servicios de datos</t>
        </is>
      </c>
      <c r="F137" s="0">
        <v>1.0</v>
      </c>
      <c r="G137" s="0" t="inlineStr">
        <is>
          <t xml:space="preserve">Unidad</t>
        </is>
      </c>
      <c r="H137" s="4"/>
    </row>
    <row r="138">
      <c r="A138" s="0" t="inlineStr">
        <is>
          <t xml:space="preserve">2770-154-LP26</t>
        </is>
      </c>
      <c r="B138" s="4" t="inlineStr">
        <is>
          <t xml:space="preserve">SERVICIOS DE TELEFONÍA Y DATOS MÓVILES</t>
        </is>
      </c>
      <c r="C138" s="0">
        <v>1</v>
      </c>
      <c r="D138" s="4" t="inlineStr">
        <is>
          <t xml:space="preserve">Servicios de telefonía móvil</t>
        </is>
      </c>
      <c r="E138" s="4" t="inlineStr">
        <is>
          <t xml:space="preserve">Servicios básicos y de información pública / Telecomunicaciones / Comunicaciones móviles</t>
        </is>
      </c>
      <c r="F138" s="0">
        <v>1.0</v>
      </c>
      <c r="G138" s="0" t="inlineStr">
        <is>
          <t xml:space="preserve">Global</t>
        </is>
      </c>
      <c r="H138" s="4" t="inlineStr">
        <is>
          <t xml:space="preserve">Servicio de telefonía y datos móviles, conforme a bases de licitación</t>
        </is>
      </c>
    </row>
    <row r="139">
      <c r="A139" s="0" t="inlineStr">
        <is>
          <t xml:space="preserve">1020-38-LP26</t>
        </is>
      </c>
      <c r="B139" s="4" t="inlineStr">
        <is>
          <t xml:space="preserve">Adquisición de Plataforma Next Generation Firewall</t>
        </is>
      </c>
      <c r="C139" s="0">
        <v>1</v>
      </c>
      <c r="D139" s="4" t="inlineStr">
        <is>
          <t xml:space="preserve">Equipo de seguridad de red de firewall</t>
        </is>
      </c>
      <c r="E139" s="4" t="inlineStr">
        <is>
          <t xml:space="preserve">Tecnologías de la información, telecomunicaciones y radiodifusión / Equipos, plataformas y accesorios de redes multimedia, voz y datos / Equipos de seguridad de red</t>
        </is>
      </c>
      <c r="F139" s="0">
        <v>2.0</v>
      </c>
      <c r="G139" s="0" t="inlineStr">
        <is>
          <t xml:space="preserve">Unidad</t>
        </is>
      </c>
      <c r="H139" s="4" t="inlineStr">
        <is>
          <t xml:space="preserve">Equipos.</t>
        </is>
      </c>
    </row>
    <row r="140">
      <c r="A140" s="0" t="inlineStr">
        <is>
          <t xml:space="preserve">1020-38-LP26</t>
        </is>
      </c>
      <c r="B140" s="4" t="inlineStr">
        <is>
          <t xml:space="preserve">Adquisición de Plataforma Next Generation Firewall</t>
        </is>
      </c>
      <c r="C140" s="0">
        <v>2</v>
      </c>
      <c r="D140" s="4" t="inlineStr">
        <is>
          <t xml:space="preserve">Software de vigilancia de redes</t>
        </is>
      </c>
      <c r="E140" s="4" t="inlineStr">
        <is>
          <t xml:space="preserve">Tecnologías de la información, telecomunicaciones y radiodifusión / Software / Software de administración de redes</t>
        </is>
      </c>
      <c r="F140" s="0">
        <v>1.0</v>
      </c>
      <c r="G140" s="0" t="inlineStr">
        <is>
          <t xml:space="preserve">Unidad</t>
        </is>
      </c>
      <c r="H140" s="4" t="inlineStr">
        <is>
          <t xml:space="preserve">Licenciamiento de software para la Plataforma Next Generation Firewall (NGFW)</t>
        </is>
      </c>
    </row>
    <row r="141">
      <c r="A141" s="0" t="inlineStr">
        <is>
          <t xml:space="preserve">654478-7-LP26</t>
        </is>
      </c>
      <c r="B141" s="4" t="inlineStr">
        <is>
          <t xml:space="preserve">RENOVACIÓN DE SOPORTE DE LICENCIAS DE SOFTWARE</t>
        </is>
      </c>
      <c r="C141" s="0">
        <v>1</v>
      </c>
      <c r="D141" s="4" t="inlineStr">
        <is>
          <t xml:space="preserve">Software de gestión de licencias</t>
        </is>
      </c>
      <c r="E141" s="4" t="inlineStr">
        <is>
          <t xml:space="preserve">Tecnologías de la información, telecomunicaciones y radiodifusión / Software / Software de gestión</t>
        </is>
      </c>
      <c r="F141" s="0">
        <v>1.0</v>
      </c>
      <c r="G141" s="0" t="inlineStr">
        <is>
          <t xml:space="preserve">Unidad</t>
        </is>
      </c>
      <c r="H141" s="4" t="inlineStr">
        <is>
          <t xml:space="preserve">Línea N° 1: Renovación de Soporte de Licencias Backup Exec</t>
        </is>
      </c>
    </row>
    <row r="142">
      <c r="A142" s="0" t="inlineStr">
        <is>
          <t xml:space="preserve">654478-7-LP26</t>
        </is>
      </c>
      <c r="B142" s="4" t="inlineStr">
        <is>
          <t xml:space="preserve">RENOVACIÓN DE SOPORTE DE LICENCIAS DE SOFTWARE</t>
        </is>
      </c>
      <c r="C142" s="0">
        <v>2</v>
      </c>
      <c r="D142" s="4" t="inlineStr">
        <is>
          <t xml:space="preserve">Software de gestión de licencias</t>
        </is>
      </c>
      <c r="E142" s="4" t="inlineStr">
        <is>
          <t xml:space="preserve">Tecnologías de la información, telecomunicaciones y radiodifusión / Software / Software de gestión</t>
        </is>
      </c>
      <c r="F142" s="0">
        <v>1.0</v>
      </c>
      <c r="G142" s="0" t="inlineStr">
        <is>
          <t xml:space="preserve">Unidad</t>
        </is>
      </c>
      <c r="H142" s="4" t="inlineStr">
        <is>
          <t xml:space="preserve">Línea N°2: Renovación de suscripción de Soporte de Licencias InvGate Service-Desk</t>
        </is>
      </c>
    </row>
    <row r="143">
      <c r="A143" s="0" t="inlineStr">
        <is>
          <t xml:space="preserve">654478-7-LP26</t>
        </is>
      </c>
      <c r="B143" s="4" t="inlineStr">
        <is>
          <t xml:space="preserve">RENOVACIÓN DE SOPORTE DE LICENCIAS DE SOFTWARE</t>
        </is>
      </c>
      <c r="C143" s="0">
        <v>3</v>
      </c>
      <c r="D143" s="4" t="inlineStr">
        <is>
          <t xml:space="preserve">Software de gestión de licencias</t>
        </is>
      </c>
      <c r="E143" s="4" t="inlineStr">
        <is>
          <t xml:space="preserve">Tecnologías de la información, telecomunicaciones y radiodifusión / Software / Software de gestión</t>
        </is>
      </c>
      <c r="F143" s="0">
        <v>1.0</v>
      </c>
      <c r="G143" s="0" t="inlineStr">
        <is>
          <t xml:space="preserve">Unidad</t>
        </is>
      </c>
      <c r="H143" s="4" t="inlineStr">
        <is>
          <t xml:space="preserve">Línea N°3: Renovación de Suscripción de licencia API Google Maps</t>
        </is>
      </c>
    </row>
    <row r="144">
      <c r="A144" s="0" t="inlineStr">
        <is>
          <t xml:space="preserve">654478-7-LP26</t>
        </is>
      </c>
      <c r="B144" s="4" t="inlineStr">
        <is>
          <t xml:space="preserve">RENOVACIÓN DE SOPORTE DE LICENCIAS DE SOFTWARE</t>
        </is>
      </c>
      <c r="C144" s="0">
        <v>4</v>
      </c>
      <c r="D144" s="4" t="inlineStr">
        <is>
          <t xml:space="preserve">Software de gestión de licencias</t>
        </is>
      </c>
      <c r="E144" s="4" t="inlineStr">
        <is>
          <t xml:space="preserve">Tecnologías de la información, telecomunicaciones y radiodifusión / Software / Software de gestión</t>
        </is>
      </c>
      <c r="F144" s="0">
        <v>1.0</v>
      </c>
      <c r="G144" s="0" t="inlineStr">
        <is>
          <t xml:space="preserve">Unidad</t>
        </is>
      </c>
      <c r="H144" s="4" t="inlineStr">
        <is>
          <t xml:space="preserve">Línea N°4: Renovación de Suscripción de Soporte de Licencias Red Hat Linux</t>
        </is>
      </c>
    </row>
    <row r="145">
      <c r="A145" s="0" t="inlineStr">
        <is>
          <t xml:space="preserve">654478-7-LP26</t>
        </is>
      </c>
      <c r="B145" s="4" t="inlineStr">
        <is>
          <t xml:space="preserve">RENOVACIÓN DE SOPORTE DE LICENCIAS DE SOFTWARE</t>
        </is>
      </c>
      <c r="C145" s="0">
        <v>5</v>
      </c>
      <c r="D145" s="4" t="inlineStr">
        <is>
          <t xml:space="preserve">Software de gestión de licencias</t>
        </is>
      </c>
      <c r="E145" s="4" t="inlineStr">
        <is>
          <t xml:space="preserve">Tecnologías de la información, telecomunicaciones y radiodifusión / Software / Software de gestión</t>
        </is>
      </c>
      <c r="F145" s="0">
        <v>1.0</v>
      </c>
      <c r="G145" s="0" t="inlineStr">
        <is>
          <t xml:space="preserve">Unidad</t>
        </is>
      </c>
      <c r="H145" s="4" t="inlineStr">
        <is>
          <t xml:space="preserve">Línea N°5: Renovación y Adquisición de Suscripción, Soporte y Migración hacia Qlik Cloud Analytics</t>
        </is>
      </c>
    </row>
    <row r="146">
      <c r="A146" s="0" t="inlineStr">
        <is>
          <t xml:space="preserve">654478-7-LP26</t>
        </is>
      </c>
      <c r="B146" s="4" t="inlineStr">
        <is>
          <t xml:space="preserve">RENOVACIÓN DE SOPORTE DE LICENCIAS DE SOFTWARE</t>
        </is>
      </c>
      <c r="C146" s="0">
        <v>6</v>
      </c>
      <c r="D146" s="4" t="inlineStr">
        <is>
          <t xml:space="preserve">Software de gestión de licencias</t>
        </is>
      </c>
      <c r="E146" s="4" t="inlineStr">
        <is>
          <t xml:space="preserve">Tecnologías de la información, telecomunicaciones y radiodifusión / Software / Software de gestión</t>
        </is>
      </c>
      <c r="F146" s="0">
        <v>1.0</v>
      </c>
      <c r="G146" s="0" t="inlineStr">
        <is>
          <t xml:space="preserve">Unidad</t>
        </is>
      </c>
      <c r="H146" s="4" t="inlineStr">
        <is>
          <t xml:space="preserve">Línea N°6 Renovación de Suscripción de Licencia Tenable Nessus Expert</t>
        </is>
      </c>
    </row>
    <row r="147">
      <c r="A147" s="0" t="inlineStr">
        <is>
          <t xml:space="preserve">654478-7-LP26</t>
        </is>
      </c>
      <c r="B147" s="4" t="inlineStr">
        <is>
          <t xml:space="preserve">RENOVACIÓN DE SOPORTE DE LICENCIAS DE SOFTWARE</t>
        </is>
      </c>
      <c r="C147" s="0">
        <v>7</v>
      </c>
      <c r="D147" s="4" t="inlineStr">
        <is>
          <t xml:space="preserve">Software de gestión de licencias</t>
        </is>
      </c>
      <c r="E147" s="4" t="inlineStr">
        <is>
          <t xml:space="preserve">Tecnologías de la información, telecomunicaciones y radiodifusión / Software / Software de gestión</t>
        </is>
      </c>
      <c r="F147" s="0">
        <v>1.0</v>
      </c>
      <c r="G147" s="0" t="inlineStr">
        <is>
          <t xml:space="preserve">Unidad</t>
        </is>
      </c>
      <c r="H147" s="4" t="inlineStr">
        <is>
          <t xml:space="preserve">Línea N°7   Renovación de Suscripción y Soporte de Licencias Statistics Smart Pack</t>
        </is>
      </c>
    </row>
    <row r="148">
      <c r="A148" s="0" t="inlineStr">
        <is>
          <t xml:space="preserve">654478-7-LP26</t>
        </is>
      </c>
      <c r="B148" s="4" t="inlineStr">
        <is>
          <t xml:space="preserve">RENOVACIÓN DE SOPORTE DE LICENCIAS DE SOFTWARE</t>
        </is>
      </c>
      <c r="C148" s="0">
        <v>8</v>
      </c>
      <c r="D148" s="4" t="inlineStr">
        <is>
          <t xml:space="preserve">Software de gestión de licencias</t>
        </is>
      </c>
      <c r="E148" s="4" t="inlineStr">
        <is>
          <t xml:space="preserve">Tecnologías de la información, telecomunicaciones y radiodifusión / Software / Software de gestión</t>
        </is>
      </c>
      <c r="F148" s="0">
        <v>1.0</v>
      </c>
      <c r="G148" s="0" t="inlineStr">
        <is>
          <t xml:space="preserve">Unidad</t>
        </is>
      </c>
      <c r="H148" s="4" t="inlineStr">
        <is>
          <t xml:space="preserve">Línea N°8 Renovación de Suscripciones de Licencias Auto CAD LT 2024 Commercial New Single User ELD Annual</t>
        </is>
      </c>
    </row>
    <row r="149">
      <c r="A149" s="0" t="inlineStr">
        <is>
          <t xml:space="preserve">654478-7-LP26</t>
        </is>
      </c>
      <c r="B149" s="4" t="inlineStr">
        <is>
          <t xml:space="preserve">RENOVACIÓN DE SOPORTE DE LICENCIAS DE SOFTWARE</t>
        </is>
      </c>
      <c r="C149" s="0">
        <v>9</v>
      </c>
      <c r="D149" s="4" t="inlineStr">
        <is>
          <t xml:space="preserve">Software de gestión de licencias</t>
        </is>
      </c>
      <c r="E149" s="4" t="inlineStr">
        <is>
          <t xml:space="preserve">Tecnologías de la información, telecomunicaciones y radiodifusión / Software / Software de gestión</t>
        </is>
      </c>
      <c r="F149" s="0">
        <v>1.0</v>
      </c>
      <c r="G149" s="0" t="inlineStr">
        <is>
          <t xml:space="preserve">Unidad</t>
        </is>
      </c>
      <c r="H149" s="4" t="inlineStr">
        <is>
          <t xml:space="preserve">Línea N°9 Renovación de Suscripciones de Licencias Adobe Creative Cloud for Teams All multiple plataforms Multi Latin American Languages Subcription 1 User Level 11-9</t>
        </is>
      </c>
    </row>
    <row r="150">
      <c r="A150" s="0" t="inlineStr">
        <is>
          <t xml:space="preserve">654478-7-LP26</t>
        </is>
      </c>
      <c r="B150" s="4" t="inlineStr">
        <is>
          <t xml:space="preserve">RENOVACIÓN DE SOPORTE DE LICENCIAS DE SOFTWARE</t>
        </is>
      </c>
      <c r="C150" s="0">
        <v>10</v>
      </c>
      <c r="D150" s="4" t="inlineStr">
        <is>
          <t xml:space="preserve">Software de gestión de licencias</t>
        </is>
      </c>
      <c r="E150" s="4" t="inlineStr">
        <is>
          <t xml:space="preserve">Tecnologías de la información, telecomunicaciones y radiodifusión / Software / Software de gestión</t>
        </is>
      </c>
      <c r="F150" s="0">
        <v>1.0</v>
      </c>
      <c r="G150" s="0" t="inlineStr">
        <is>
          <t xml:space="preserve">Unidad</t>
        </is>
      </c>
      <c r="H150" s="4" t="inlineStr">
        <is>
          <t xml:space="preserve">Línea N°10 Renovación y Adquisición de Suscripciones de Licencias Miro Project Planner Business</t>
        </is>
      </c>
    </row>
    <row r="151">
      <c r="A151" s="0" t="inlineStr">
        <is>
          <t xml:space="preserve">654478-7-LP26</t>
        </is>
      </c>
      <c r="B151" s="4" t="inlineStr">
        <is>
          <t xml:space="preserve">RENOVACIÓN DE SOPORTE DE LICENCIAS DE SOFTWARE</t>
        </is>
      </c>
      <c r="C151" s="0">
        <v>11</v>
      </c>
      <c r="D151" s="4" t="inlineStr">
        <is>
          <t xml:space="preserve">Software de gestión de licencias</t>
        </is>
      </c>
      <c r="E151" s="4" t="inlineStr">
        <is>
          <t xml:space="preserve">Tecnologías de la información, telecomunicaciones y radiodifusión / Software / Software de gestión</t>
        </is>
      </c>
      <c r="F151" s="0">
        <v>1.0</v>
      </c>
      <c r="G151" s="0" t="inlineStr">
        <is>
          <t xml:space="preserve">Unidad</t>
        </is>
      </c>
      <c r="H151" s="4" t="inlineStr">
        <is>
          <t xml:space="preserve">Línea N°11 Renovación y Adquisición de Suscripciones de Licencias FIGMA Professional Full Seat</t>
        </is>
      </c>
    </row>
    <row r="152">
      <c r="A152" s="0" t="inlineStr">
        <is>
          <t xml:space="preserve">654478-7-LP26</t>
        </is>
      </c>
      <c r="B152" s="4" t="inlineStr">
        <is>
          <t xml:space="preserve">RENOVACIÓN DE SOPORTE DE LICENCIAS DE SOFTWARE</t>
        </is>
      </c>
      <c r="C152" s="0">
        <v>12</v>
      </c>
      <c r="D152" s="4" t="inlineStr">
        <is>
          <t xml:space="preserve">Software de gestión de licencias</t>
        </is>
      </c>
      <c r="E152" s="4" t="inlineStr">
        <is>
          <t xml:space="preserve">Tecnologías de la información, telecomunicaciones y radiodifusión / Software / Software de gestión</t>
        </is>
      </c>
      <c r="F152" s="0">
        <v>1.0</v>
      </c>
      <c r="G152" s="0" t="inlineStr">
        <is>
          <t xml:space="preserve">Unidad</t>
        </is>
      </c>
      <c r="H152" s="4" t="inlineStr">
        <is>
          <t xml:space="preserve">Línea N°12 Adquisición de Suscripción de Licencia SonarQube Developer Edition</t>
        </is>
      </c>
    </row>
    <row r="153">
      <c r="A153" s="0" t="inlineStr">
        <is>
          <t xml:space="preserve">654478-7-LP26</t>
        </is>
      </c>
      <c r="B153" s="4" t="inlineStr">
        <is>
          <t xml:space="preserve">RENOVACIÓN DE SOPORTE DE LICENCIAS DE SOFTWARE</t>
        </is>
      </c>
      <c r="C153" s="0">
        <v>13</v>
      </c>
      <c r="D153" s="4" t="inlineStr">
        <is>
          <t xml:space="preserve">Software de gestión de licencias</t>
        </is>
      </c>
      <c r="E153" s="4" t="inlineStr">
        <is>
          <t xml:space="preserve">Tecnologías de la información, telecomunicaciones y radiodifusión / Software / Software de gestión</t>
        </is>
      </c>
      <c r="F153" s="0">
        <v>1.0</v>
      </c>
      <c r="G153" s="0" t="inlineStr">
        <is>
          <t xml:space="preserve">Unidad</t>
        </is>
      </c>
      <c r="H153" s="4" t="inlineStr">
        <is>
          <t xml:space="preserve">Línea N°13 Adquisición de Suscripción de Licencias Claude AI Team Standard Seats</t>
        </is>
      </c>
    </row>
    <row r="154">
      <c r="A154" s="0" t="inlineStr">
        <is>
          <t xml:space="preserve">654478-7-LP26</t>
        </is>
      </c>
      <c r="B154" s="4" t="inlineStr">
        <is>
          <t xml:space="preserve">RENOVACIÓN DE SOPORTE DE LICENCIAS DE SOFTWARE</t>
        </is>
      </c>
      <c r="C154" s="0">
        <v>14</v>
      </c>
      <c r="D154" s="4" t="inlineStr">
        <is>
          <t xml:space="preserve">Software de gestión de licencias</t>
        </is>
      </c>
      <c r="E154" s="4" t="inlineStr">
        <is>
          <t xml:space="preserve">Tecnologías de la información, telecomunicaciones y radiodifusión / Software / Software de gestión</t>
        </is>
      </c>
      <c r="F154" s="0">
        <v>1.0</v>
      </c>
      <c r="G154" s="0" t="inlineStr">
        <is>
          <t xml:space="preserve">Unidad</t>
        </is>
      </c>
      <c r="H154" s="4" t="inlineStr">
        <is>
          <t xml:space="preserve">Línea N°14 Adquisición de suscripción de Licencias Claude Max 20x</t>
        </is>
      </c>
    </row>
    <row r="155">
      <c r="A155" s="0" t="inlineStr">
        <is>
          <t xml:space="preserve">4362-31-LP26</t>
        </is>
      </c>
      <c r="B155" s="4" t="inlineStr">
        <is>
          <t xml:space="preserve">Construcción Hitos de Acceso y Tótems Turísticos</t>
        </is>
      </c>
      <c r="C155" s="0">
        <v>1</v>
      </c>
      <c r="D155" s="4" t="inlineStr">
        <is>
          <t xml:space="preserve">Construcción de obras civiles</t>
        </is>
      </c>
      <c r="E155" s="4" t="inlineStr">
        <is>
          <t xml:space="preserve">Servicios de construcción y mantenimiento / Construcción de edificios en general / Construcción de obras civiles y infraestructuras</t>
        </is>
      </c>
      <c r="F155" s="0">
        <v>1.0</v>
      </c>
      <c r="G155" s="0" t="inlineStr">
        <is>
          <t xml:space="preserve">Unidad</t>
        </is>
      </c>
      <c r="H155" s="4" t="inlineStr">
        <is>
          <t xml:space="preserve">.</t>
        </is>
      </c>
    </row>
    <row r="156">
      <c r="A156" s="0" t="inlineStr">
        <is>
          <t xml:space="preserve">1782-17-LE26</t>
        </is>
      </c>
      <c r="B156" s="4" t="inlineStr">
        <is>
          <t xml:space="preserve">Consultoría Plataforma Inteligencia Inversión FRPD</t>
        </is>
      </c>
      <c r="C156" s="0">
        <v>1</v>
      </c>
      <c r="D156" s="4" t="inlineStr">
        <is>
          <t xml:space="preserve">Asesorías Informáticas</t>
        </is>
      </c>
      <c r="E156" s="4" t="inlineStr">
        <is>
          <t xml:space="preserve">Servicios profesionales, administrativos y consultorías de gestión empresarial / Consultorías o asesorías en gestión empresarial / Servicios de consultoría en gestión de empresas</t>
        </is>
      </c>
      <c r="F156" s="0">
        <v>1.0</v>
      </c>
      <c r="G156" s="0" t="inlineStr">
        <is>
          <t xml:space="preserve">Unidad</t>
        </is>
      </c>
      <c r="H156" s="4" t="inlineStr">
        <is>
          <t xml:space="preserve">Consultoría para diagnóstico integral y propuesta para plataforma de inteligencia territorial para la inversión productiva del Royalty de la Región Antofagasta - FRPD</t>
        </is>
      </c>
    </row>
    <row r="157">
      <c r="A157" s="0" t="inlineStr">
        <is>
          <t xml:space="preserve">4127-51-LR26</t>
        </is>
      </c>
      <c r="B157" s="4" t="inlineStr">
        <is>
          <t xml:space="preserve">[DIGEDEP]Cursos M-Learning Plataforma SIAD 26-27</t>
        </is>
      </c>
      <c r="C157" s="0">
        <v>1</v>
      </c>
      <c r="D157" s="4" t="inlineStr">
        <is>
          <t xml:space="preserve">Capacitación a empleados</t>
        </is>
      </c>
      <c r="E157" s="4" t="inlineStr">
        <is>
          <t xml:space="preserve">Educación, formación, entrenamiento y capacitación / Sistemas educativos complementarios / Educación de adultos</t>
        </is>
      </c>
      <c r="F157" s="0">
        <v>1.0</v>
      </c>
      <c r="G157" s="0" t="inlineStr">
        <is>
          <t xml:space="preserve">Unidad</t>
        </is>
      </c>
      <c r="H157" s="4"/>
    </row>
    <row r="158">
      <c r="A158" s="0" t="inlineStr">
        <is>
          <t xml:space="preserve">652-61-LP26</t>
        </is>
      </c>
      <c r="B158" s="4" t="inlineStr">
        <is>
          <t xml:space="preserve">ARRIENDO SERVIDOR INFORMATICO PARA PROGRAMA SISSA.</t>
        </is>
      </c>
      <c r="C158" s="0">
        <v>1</v>
      </c>
      <c r="D158" s="4" t="inlineStr">
        <is>
          <t xml:space="preserve">Servidores</t>
        </is>
      </c>
      <c r="E158" s="4" t="inlineStr">
        <is>
          <t xml:space="preserve">Tecnologías de la información, telecomunicaciones y radiodifusión / Equipos informáticos y accesorios / Computadores</t>
        </is>
      </c>
      <c r="F158" s="0">
        <v>1.0</v>
      </c>
      <c r="G158" s="0" t="inlineStr">
        <is>
          <t xml:space="preserve">Unidad</t>
        </is>
      </c>
      <c r="H158" s="4" t="inlineStr">
        <is>
          <t xml:space="preserve">Convenio Arriendo Servidor Informático para el Programa SISSA por un Periodo de 36 meses, Servicio de Salud Arauco para el Servicio de Salud Araucanía Sur, Según Requerimientos Técnicos Adjuntos.</t>
        </is>
      </c>
    </row>
    <row r="159">
      <c r="A159" s="0" t="inlineStr">
        <is>
          <t xml:space="preserve">5403-11-LP26</t>
        </is>
      </c>
      <c r="B159" s="4" t="inlineStr">
        <is>
          <t xml:space="preserve">Diseño e instalación de gobernanza de datos</t>
        </is>
      </c>
      <c r="C159" s="0">
        <v>1</v>
      </c>
      <c r="D159" s="4" t="inlineStr">
        <is>
          <t xml:space="preserve">Asesorías en gestión estratégica</t>
        </is>
      </c>
      <c r="E159" s="4" t="inlineStr">
        <is>
          <t xml:space="preserve">Servicios profesionales, administrativos y consultorías de gestión empresarial / Consultorías o asesorías en gestión empresarial / Servicios de consultoría en gestión de empresas</t>
        </is>
      </c>
      <c r="F159" s="0">
        <v>1.0</v>
      </c>
      <c r="G159" s="0" t="inlineStr">
        <is>
          <t xml:space="preserve">Unidad</t>
        </is>
      </c>
      <c r="H159" s="4" t="inlineStr">
        <is>
          <t xml:space="preserve">Servicio de asesoría estratégica para el diseño e instalación inicial del modelo institucional de gobernanza y gestión de datos de la Comisión Nacional de Acreditación</t>
        </is>
      </c>
    </row>
    <row r="160">
      <c r="A160" s="0" t="inlineStr">
        <is>
          <t xml:space="preserve">1447930-15-LP26</t>
        </is>
      </c>
      <c r="B160" s="4" t="inlineStr">
        <is>
          <t xml:space="preserve">SSP - Plataforma de virtualización On Premise</t>
        </is>
      </c>
      <c r="C160" s="0">
        <v>1</v>
      </c>
      <c r="D160" s="4" t="inlineStr">
        <is>
          <t xml:space="preserve">Software de interconectividad de plataformas</t>
        </is>
      </c>
      <c r="E160" s="4" t="inlineStr">
        <is>
          <t xml:space="preserve">Tecnologías de la información, telecomunicaciones y radiodifusión / Software / Software para trabajo en redes</t>
        </is>
      </c>
      <c r="F160" s="0">
        <v>1.0</v>
      </c>
      <c r="G160" s="0" t="inlineStr">
        <is>
          <t xml:space="preserve">Unidad</t>
        </is>
      </c>
      <c r="H160" s="4" t="inlineStr">
        <is>
          <t xml:space="preserve">ADQUISICIÓN E IMPLEMENTACIÓN DE EQUIPAMIENTO, SOFTWARE, PUESTA EN MARCHA Y PASO APRODUCCIÓN DE UNA PLATAFORMA DE VIRTUALIZACIÓN ON PREMISE PARA LA SUBSECRETARÍA DESEGURIDAD PÚBLICA</t>
        </is>
      </c>
    </row>
    <row r="161">
      <c r="A161" s="0" t="inlineStr">
        <is>
          <t xml:space="preserve">1232565-42-LP26</t>
        </is>
      </c>
      <c r="B161" s="4" t="inlineStr">
        <is>
          <t xml:space="preserve">Mesa Digital de Disección Anatómica Convertible</t>
        </is>
      </c>
      <c r="C161" s="0">
        <v>1</v>
      </c>
      <c r="D161" s="4" t="inlineStr">
        <is>
          <t xml:space="preserve">Equipos para formación y estudios de medicina</t>
        </is>
      </c>
      <c r="E161" s="4" t="inlineStr">
        <is>
          <t xml:space="preserve">Equipamiento y suministros médicos / Suministros para formación y estudios de medicina / Ayudas para la formación médica</t>
        </is>
      </c>
      <c r="F161" s="0">
        <v>1.0</v>
      </c>
      <c r="G161" s="0" t="inlineStr">
        <is>
          <t xml:space="preserve">Unidad</t>
        </is>
      </c>
      <c r="H161" s="4" t="inlineStr">
        <is>
          <t xml:space="preserve">Mesa de Anatomía de Disección Virtual ANATOMAGE o su equivalente técnico.</t>
        </is>
      </c>
    </row>
    <row r="162">
      <c r="A162" s="0" t="inlineStr">
        <is>
          <t xml:space="preserve">1020-54-LP26</t>
        </is>
      </c>
      <c r="B162" s="4" t="inlineStr">
        <is>
          <t xml:space="preserve">Administración y Mantención de Bases de Datos MOP</t>
        </is>
      </c>
      <c r="C162" s="0">
        <v>1</v>
      </c>
      <c r="D162" s="4" t="inlineStr">
        <is>
          <t xml:space="preserve">Administradores de bases de datos</t>
        </is>
      </c>
      <c r="E162" s="4" t="inlineStr">
        <is>
          <t xml:space="preserve">Servicios profesionales, administrativos y consultorías de gestión empresarial / Servicios de recursos humanos / Contratación de personal</t>
        </is>
      </c>
      <c r="F162" s="0">
        <v>24.0</v>
      </c>
      <c r="G162" s="0" t="inlineStr">
        <is>
          <t xml:space="preserve">Mes</t>
        </is>
      </c>
      <c r="H162" s="4" t="inlineStr">
        <is>
          <t xml:space="preserve">SERVICIO DE ADMINISTRACIÓN  Y  MANTENCION DE BASES DE DATOS  ORACLE, MS SQL SERVER, POSTGRESQL y MySQL (24 meses)</t>
        </is>
      </c>
    </row>
    <row r="163">
      <c r="A163" s="0" t="inlineStr">
        <is>
          <t xml:space="preserve">605-17-LP26</t>
        </is>
      </c>
      <c r="B163" s="4" t="inlineStr">
        <is>
          <t xml:space="preserve">TELEFONÍA FIJA Y RED PRIVADA DE DATOS</t>
        </is>
      </c>
      <c r="C163" s="0">
        <v>1</v>
      </c>
      <c r="D163" s="4" t="inlineStr">
        <is>
          <t xml:space="preserve">Servicio telefónico local</t>
        </is>
      </c>
      <c r="E163" s="4" t="inlineStr">
        <is>
          <t xml:space="preserve">Servicios básicos y de información pública / Telecomunicaciones / Telefonía local y de larga distancia</t>
        </is>
      </c>
      <c r="F163" s="0">
        <v>1.0</v>
      </c>
      <c r="G163" s="0" t="inlineStr">
        <is>
          <t xml:space="preserve">Unidad</t>
        </is>
      </c>
      <c r="H163" s="4" t="inlineStr">
        <is>
          <t xml:space="preserve">Se requiere contratar mediante Licitación Pública el Servicio de Telefonía fija con enlace dedicado SIP Trunk, para las comunicaciones internas. El servicio para contratar también comprende la habilitación de acceso a comunicaciones hacia equipos telefóni</t>
        </is>
      </c>
    </row>
    <row r="164">
      <c r="A164" s="0" t="inlineStr">
        <is>
          <t xml:space="preserve">605-17-LP26</t>
        </is>
      </c>
      <c r="B164" s="4" t="inlineStr">
        <is>
          <t xml:space="preserve">TELEFONÍA FIJA Y RED PRIVADA DE DATOS</t>
        </is>
      </c>
      <c r="C164" s="0">
        <v>2</v>
      </c>
      <c r="D164" s="4" t="inlineStr">
        <is>
          <t xml:space="preserve">Servicio de comunicación IP</t>
        </is>
      </c>
      <c r="E164" s="4" t="inlineStr">
        <is>
          <t xml:space="preserve">Servicios básicos y de información pública / Telecomunicaciones / Telefonía local y de larga distancia</t>
        </is>
      </c>
      <c r="F164" s="0">
        <v>1.0</v>
      </c>
      <c r="G164" s="0" t="inlineStr">
        <is>
          <t xml:space="preserve">Unidad</t>
        </is>
      </c>
      <c r="H164" s="4" t="inlineStr">
        <is>
          <t xml:space="preserve">Se requiere contratar el servicio de red privada de datos mediante la tecnología de RED IP que considere calidad de servicio para audio y vídeo, y que brinde Housing a su solución de contingencia, conforme a los parámetros y requerimientos señalados en es</t>
        </is>
      </c>
    </row>
    <row r="165">
      <c r="A165" s="0" t="inlineStr">
        <is>
          <t xml:space="preserve">1113265-17-LE26</t>
        </is>
      </c>
      <c r="B165" s="4" t="inlineStr">
        <is>
          <t xml:space="preserve">PLATAFORMA DE GESTIÓN ESTRATÉGICA</t>
        </is>
      </c>
      <c r="C165" s="0">
        <v>1</v>
      </c>
      <c r="D165" s="4" t="inlineStr">
        <is>
          <t xml:space="preserve">Software del sistema de administración de bases de datos</t>
        </is>
      </c>
      <c r="E165" s="4" t="inlineStr">
        <is>
          <t xml:space="preserve">Tecnologías de la información, telecomunicaciones y radiodifusión / Software / Software de consultas y gestión de datos</t>
        </is>
      </c>
      <c r="F165" s="0">
        <v>1.0</v>
      </c>
      <c r="G165" s="0" t="inlineStr">
        <is>
          <t xml:space="preserve">Unidad</t>
        </is>
      </c>
      <c r="H165" s="4" t="inlineStr">
        <is>
          <t xml:space="preserve">PLATAFORMA DE GESTIÓN ESTRATÉGICA DE LA PERMANENCIA ESTUDIANTIL PARA EL CENTRO DE FORMACIÓN TÉCNICA ESTATAL DE LA REGIÓN DE ANTOFAGASTA</t>
        </is>
      </c>
    </row>
    <row r="166">
      <c r="A166" s="0" t="inlineStr">
        <is>
          <t xml:space="preserve">1177296-25-LP26</t>
        </is>
      </c>
      <c r="B166" s="4" t="inlineStr">
        <is>
          <t xml:space="preserve">CONTRATACIÓN DESERVICIOS DE INSTALACIÓN IMPLEMENTACIÓN ARRIENDO SOPORTE MANTENCIÓN Y OPERACIÓN DE SOFTWARE Y HARDWARE DE UN SISTEMA DE GESTIÓN DE ASISTENCIA RELOJES CONTROL Y MARCAJE REMOTO CON GEORREFERENCIACIÓN PARA EL SERVICIO NACIONAL DE PRO</t>
        </is>
      </c>
      <c r="C166" s="0">
        <v>1</v>
      </c>
      <c r="D166" s="4" t="inlineStr">
        <is>
          <t xml:space="preserve">Reloj de control</t>
        </is>
      </c>
      <c r="E166" s="4" t="inlineStr">
        <is>
          <t xml:space="preserve">Equipos, accesorios y suministros de oficina / Maquinarias, suministros y accesorios de oficina / Máquinas y accesorios para registro de hora y asistencia en la oficina</t>
        </is>
      </c>
      <c r="F166" s="0">
        <v>1.0</v>
      </c>
      <c r="G166" s="0" t="inlineStr">
        <is>
          <t xml:space="preserve">Global</t>
        </is>
      </c>
      <c r="H166" s="4" t="inlineStr">
        <is>
          <t xml:space="preserve">CONTRATACIÓN  SERVICIOS DE INSTALACIÓN, IMPLEMENTACIÓN, ARRIENDO, SOPORTE, MANTENCIÓN Y OPERACIÓN DE SOFTWARE Y HARDWARE DE UN SISTEMA DE GESTIÓN DE ASISTENCIA, RELOJES CONTROL Y MARCAJE REMOTO CON GEORREFERENCIACIÓN PARA EL SERVICIO NACIONAL DE PROTECCIÓ</t>
        </is>
      </c>
    </row>
    <row r="167">
      <c r="A167" s="0" t="inlineStr">
        <is>
          <t xml:space="preserve">2421-52-LR26</t>
        </is>
      </c>
      <c r="B167" s="4" t="inlineStr">
        <is>
          <t xml:space="preserve">SUMINISTRO SERVICIO DE TELECOMUNICACIONES DATOS Y VOZ</t>
        </is>
      </c>
      <c r="C167" s="0">
        <v>1</v>
      </c>
      <c r="D167" s="4" t="inlineStr">
        <is>
          <t xml:space="preserve">Servicio telefónico local</t>
        </is>
      </c>
      <c r="E167" s="4" t="inlineStr">
        <is>
          <t xml:space="preserve">Servicios básicos y de información pública / Telecomunicaciones / Telefonía local y de larga distancia</t>
        </is>
      </c>
      <c r="F167" s="0">
        <v>1.0</v>
      </c>
      <c r="G167" s="0" t="inlineStr">
        <is>
          <t xml:space="preserve">Unidad</t>
        </is>
      </c>
      <c r="H167" s="4" t="inlineStr">
        <is>
          <t xml:space="preserve">Valor total neto mensual (sin impuesto) por los servicios de red de datos, Internet en red de datos, sistema de comunicación de voz y otros, según especificaciones técnicas adjuntas (Anexo Nº8). VER FORMATO ANEXO Nº4.</t>
        </is>
      </c>
    </row>
    <row r="168">
      <c r="A168" s="0" t="inlineStr">
        <is>
          <t xml:space="preserve">2421-52-LR26</t>
        </is>
      </c>
      <c r="B168" s="4" t="inlineStr">
        <is>
          <t xml:space="preserve">SUMINISTRO SERVICIO DE TELECOMUNICACIONES DATOS Y VOZ</t>
        </is>
      </c>
      <c r="C168" s="0">
        <v>2</v>
      </c>
      <c r="D168" s="4" t="inlineStr">
        <is>
          <t xml:space="preserve">Servicio telefónico local</t>
        </is>
      </c>
      <c r="E168" s="4" t="inlineStr">
        <is>
          <t xml:space="preserve">Servicios básicos y de información pública / Telecomunicaciones / Telefonía local y de larga distancia</t>
        </is>
      </c>
      <c r="F168" s="0">
        <v>1.0</v>
      </c>
      <c r="G168" s="0" t="inlineStr">
        <is>
          <t xml:space="preserve">Unidad</t>
        </is>
      </c>
      <c r="H168" s="4" t="inlineStr">
        <is>
          <t xml:space="preserve">Valor Total Neto Cobro Inicial correspondiente a la habilitación y puesta en marcha de los Servicios, cobro aplicado por única vez.</t>
        </is>
      </c>
    </row>
    <row r="169">
      <c r="A169" s="0" t="inlineStr">
        <is>
          <t xml:space="preserve">1057390-21-LR26</t>
        </is>
      </c>
      <c r="B169" s="4" t="inlineStr">
        <is>
          <t xml:space="preserve">PLATAFORMA CLOUD COMPUTING Y SERVICIOS ASOCIADOS ESISSAN</t>
        </is>
      </c>
      <c r="C169" s="0">
        <v>1</v>
      </c>
      <c r="D169" s="4" t="inlineStr">
        <is>
          <t xml:space="preserve">Software de interconectividad de plataformas</t>
        </is>
      </c>
      <c r="E169" s="4" t="inlineStr">
        <is>
          <t xml:space="preserve">Tecnologías de la información, telecomunicaciones y radiodifusión / Software / Software para trabajo en redes</t>
        </is>
      </c>
      <c r="F169" s="0">
        <v>1.0</v>
      </c>
      <c r="G169" s="0" t="inlineStr">
        <is>
          <t xml:space="preserve">Unidad</t>
        </is>
      </c>
      <c r="H169" s="4" t="inlineStr">
        <is>
          <t xml:space="preserve">PLATAFORMA CLOUD COMPUTING Y SERVICIOS ASOCIADOS ESISSAN  Total proyecto neto según Anexo 4 Oferta Económica.   (OC se emitiran de acuerdo a la programación)</t>
        </is>
      </c>
    </row>
    <row r="170">
      <c r="A170" s="0" t="inlineStr">
        <is>
          <t xml:space="preserve">1260-17-LP26</t>
        </is>
      </c>
      <c r="B170" s="4" t="inlineStr">
        <is>
          <t xml:space="preserve">NARRATIVAS DIGITALES Y PRODUCCION CONTENIDOS</t>
        </is>
      </c>
      <c r="C170" s="0">
        <v>1</v>
      </c>
      <c r="D170" s="4" t="inlineStr">
        <is>
          <t xml:space="preserve">Agencias de marketing de ventas, incluidas las impresiones</t>
        </is>
      </c>
      <c r="E170" s="4" t="inlineStr">
        <is>
          <t xml:space="preserve">Servicios profesionales, administrativos y consultorías de gestión empresarial / Servicios para la comercialización y distribución / Ventas y marketing</t>
        </is>
      </c>
      <c r="F170" s="0">
        <v>1.0</v>
      </c>
      <c r="G170" s="0" t="inlineStr">
        <is>
          <t xml:space="preserve">Unidad</t>
        </is>
      </c>
      <c r="H170" s="4" t="inlineStr">
        <is>
          <t xml:space="preserve">SERVICIO DE ANÁLISIS DE NARRATIVAS DIGITALES Y PRODUCCIÓN DE CONTENIDOS CREATIVOS. Ver archivos adjuntos RES_EXENTA_N°1419(11-08-2026)_Aprueba Bases.pdf y RESOLUCION_EXENTA_N°1745(06-10-2026)_Modifica REX 1419.pdf</t>
        </is>
      </c>
    </row>
    <row r="171">
      <c r="A171" s="0" t="inlineStr">
        <is>
          <t xml:space="preserve">425-73-LP26</t>
        </is>
      </c>
      <c r="B171" s="4" t="inlineStr">
        <is>
          <t xml:space="preserve">Renovación de licencias de software CISCO</t>
        </is>
      </c>
      <c r="C171" s="0">
        <v>1</v>
      </c>
      <c r="D171" s="4" t="inlineStr">
        <is>
          <t xml:space="preserve">Software de gestión de licencias</t>
        </is>
      </c>
      <c r="E171" s="4" t="inlineStr">
        <is>
          <t xml:space="preserve">Tecnologías de la información, telecomunicaciones y radiodifusión / Software / Software de gestión</t>
        </is>
      </c>
      <c r="F171" s="0">
        <v>5000.0</v>
      </c>
      <c r="G171" s="0" t="inlineStr">
        <is>
          <t xml:space="preserve">Unidad</t>
        </is>
      </c>
      <c r="H171" s="4" t="inlineStr">
        <is>
          <t xml:space="preserve">CISCO ISE Essentials, Valor neto según Formulario Económico N°1 (en caso de discrepancia entre el valor y el Formulario Económico N° 1 primará este último)</t>
        </is>
      </c>
    </row>
    <row r="172">
      <c r="A172" s="0" t="inlineStr">
        <is>
          <t xml:space="preserve">425-73-LP26</t>
        </is>
      </c>
      <c r="B172" s="4" t="inlineStr">
        <is>
          <t xml:space="preserve">Renovación de licencias de software CISCO</t>
        </is>
      </c>
      <c r="C172" s="0">
        <v>2</v>
      </c>
      <c r="D172" s="4" t="inlineStr">
        <is>
          <t xml:space="preserve">Software de gestión de licencias</t>
        </is>
      </c>
      <c r="E172" s="4" t="inlineStr">
        <is>
          <t xml:space="preserve">Tecnologías de la información, telecomunicaciones y radiodifusión / Software / Software de gestión</t>
        </is>
      </c>
      <c r="F172" s="0">
        <v>20000.0</v>
      </c>
      <c r="G172" s="0" t="inlineStr">
        <is>
          <t xml:space="preserve">Unidad</t>
        </is>
      </c>
      <c r="H172" s="4" t="inlineStr">
        <is>
          <t xml:space="preserve">Cisco Secure Network Analytics, Valor neto según Formulario Económico N°1 (en caso de discrepancia entre el valor y el Formulario Económico N° 1 primará este último)</t>
        </is>
      </c>
    </row>
    <row r="173">
      <c r="A173" s="0" t="inlineStr">
        <is>
          <t xml:space="preserve">425-73-LP26</t>
        </is>
      </c>
      <c r="B173" s="4" t="inlineStr">
        <is>
          <t xml:space="preserve">Renovación de licencias de software CISCO</t>
        </is>
      </c>
      <c r="C173" s="0">
        <v>3</v>
      </c>
      <c r="D173" s="4" t="inlineStr">
        <is>
          <t xml:space="preserve">Software de gestión de licencias</t>
        </is>
      </c>
      <c r="E173" s="4" t="inlineStr">
        <is>
          <t xml:space="preserve">Tecnologías de la información, telecomunicaciones y radiodifusión / Software / Software de gestión</t>
        </is>
      </c>
      <c r="F173" s="0">
        <v>11000.0</v>
      </c>
      <c r="G173" s="0" t="inlineStr">
        <is>
          <t xml:space="preserve">Unidad</t>
        </is>
      </c>
      <c r="H173" s="4" t="inlineStr">
        <is>
          <t xml:space="preserve">CISCO ISE Advantage, Valor neto según Formulario Económico N°1 (en caso de discrepancia entre el valor y el Formulario Económico N° 1 primará este último)</t>
        </is>
      </c>
    </row>
    <row r="174">
      <c r="A174" s="0" t="inlineStr">
        <is>
          <t xml:space="preserve">425-73-LP26</t>
        </is>
      </c>
      <c r="B174" s="4" t="inlineStr">
        <is>
          <t xml:space="preserve">Renovación de licencias de software CISCO</t>
        </is>
      </c>
      <c r="C174" s="0">
        <v>4</v>
      </c>
      <c r="D174" s="4" t="inlineStr">
        <is>
          <t xml:space="preserve">Software de gestión de licencias</t>
        </is>
      </c>
      <c r="E174" s="4" t="inlineStr">
        <is>
          <t xml:space="preserve">Tecnologías de la información, telecomunicaciones y radiodifusión / Software / Software de gestión</t>
        </is>
      </c>
      <c r="F174" s="0">
        <v>1.0</v>
      </c>
      <c r="G174" s="0" t="inlineStr">
        <is>
          <t xml:space="preserve">Unidad</t>
        </is>
      </c>
      <c r="H174" s="4" t="inlineStr">
        <is>
          <t xml:space="preserve">Threat Intelligence, Valor neto según Formulario Económico N°1 (en caso de discrepancia entre el valor y el Formulario Económico N° 1 primará este último)</t>
        </is>
      </c>
    </row>
    <row r="175">
      <c r="A175" s="0" t="inlineStr">
        <is>
          <t xml:space="preserve">425-73-LP26</t>
        </is>
      </c>
      <c r="B175" s="4" t="inlineStr">
        <is>
          <t xml:space="preserve">Renovación de licencias de software CISCO</t>
        </is>
      </c>
      <c r="C175" s="0">
        <v>5</v>
      </c>
      <c r="D175" s="4" t="inlineStr">
        <is>
          <t xml:space="preserve">Software de gestión de licencias</t>
        </is>
      </c>
      <c r="E175" s="4" t="inlineStr">
        <is>
          <t xml:space="preserve">Tecnologías de la información, telecomunicaciones y radiodifusión / Software / Software de gestión</t>
        </is>
      </c>
      <c r="F175" s="0">
        <v>3000.0</v>
      </c>
      <c r="G175" s="0" t="inlineStr">
        <is>
          <t xml:space="preserve">Unidad</t>
        </is>
      </c>
      <c r="H175" s="4" t="inlineStr">
        <is>
          <t xml:space="preserve">CISCO ISE Premier, Valor neto según Formulario Económico N°1 (en caso de discrepancia entre el valor y el Formulario Económico N° 1 primará este último)</t>
        </is>
      </c>
    </row>
    <row r="176">
      <c r="A176" s="0" t="inlineStr">
        <is>
          <t xml:space="preserve">425-73-LP26</t>
        </is>
      </c>
      <c r="B176" s="4" t="inlineStr">
        <is>
          <t xml:space="preserve">Renovación de licencias de software CISCO</t>
        </is>
      </c>
      <c r="C176" s="0">
        <v>6</v>
      </c>
      <c r="D176" s="4" t="inlineStr">
        <is>
          <t xml:space="preserve">Software de gestión de licencias</t>
        </is>
      </c>
      <c r="E176" s="4" t="inlineStr">
        <is>
          <t xml:space="preserve">Tecnologías de la información, telecomunicaciones y radiodifusión / Software / Software de gestión</t>
        </is>
      </c>
      <c r="F176" s="0">
        <v>2.0</v>
      </c>
      <c r="G176" s="0" t="inlineStr">
        <is>
          <t xml:space="preserve">Unidad</t>
        </is>
      </c>
      <c r="H176" s="4" t="inlineStr">
        <is>
          <t xml:space="preserve">CISCO ISE VM, Valor neto según Formulario Económico N°1 (en caso de discrepancia entre el valor y el Formulario Económico N° 1 primará este último)</t>
        </is>
      </c>
    </row>
    <row r="177">
      <c r="A177" s="0" t="inlineStr">
        <is>
          <t xml:space="preserve">425-73-LP26</t>
        </is>
      </c>
      <c r="B177" s="4" t="inlineStr">
        <is>
          <t xml:space="preserve">Renovación de licencias de software CISCO</t>
        </is>
      </c>
      <c r="C177" s="0">
        <v>7</v>
      </c>
      <c r="D177" s="4" t="inlineStr">
        <is>
          <t xml:space="preserve">Software de gestión de licencias</t>
        </is>
      </c>
      <c r="E177" s="4" t="inlineStr">
        <is>
          <t xml:space="preserve">Tecnologías de la información, telecomunicaciones y radiodifusión / Software / Software de gestión</t>
        </is>
      </c>
      <c r="F177" s="0">
        <v>2700.0</v>
      </c>
      <c r="G177" s="0" t="inlineStr">
        <is>
          <t xml:space="preserve">Unidad</t>
        </is>
      </c>
      <c r="H177" s="4" t="inlineStr">
        <is>
          <t xml:space="preserve">Umbrella SIG Essentials, Valor neto según Formulario Económico N°1 (en caso de discrepancia entre el valor y el Formulario Económico N° 1 primará este último)</t>
        </is>
      </c>
    </row>
    <row r="178">
      <c r="A178" s="0" t="inlineStr">
        <is>
          <t xml:space="preserve">425-73-LP26</t>
        </is>
      </c>
      <c r="B178" s="4" t="inlineStr">
        <is>
          <t xml:space="preserve">Renovación de licencias de software CISCO</t>
        </is>
      </c>
      <c r="C178" s="0">
        <v>8</v>
      </c>
      <c r="D178" s="4" t="inlineStr">
        <is>
          <t xml:space="preserve">Software de gestión de licencias</t>
        </is>
      </c>
      <c r="E178" s="4" t="inlineStr">
        <is>
          <t xml:space="preserve">Tecnologías de la información, telecomunicaciones y radiodifusión / Software / Software de gestión</t>
        </is>
      </c>
      <c r="F178" s="0">
        <v>1.0</v>
      </c>
      <c r="G178" s="0" t="inlineStr">
        <is>
          <t xml:space="preserve">Unidad</t>
        </is>
      </c>
      <c r="H178" s="4" t="inlineStr">
        <is>
          <t xml:space="preserve">FMC v300, Valor neto según Formulario Económico N°1 (en caso de discrepancia entre el valor y el Formulario Económico N° 1 primará este último)</t>
        </is>
      </c>
    </row>
    <row r="179">
      <c r="A179" s="0" t="inlineStr">
        <is>
          <t xml:space="preserve">425-73-LP26</t>
        </is>
      </c>
      <c r="B179" s="4" t="inlineStr">
        <is>
          <t xml:space="preserve">Renovación de licencias de software CISCO</t>
        </is>
      </c>
      <c r="C179" s="0">
        <v>9</v>
      </c>
      <c r="D179" s="4" t="inlineStr">
        <is>
          <t xml:space="preserve">Software de gestión de licencias</t>
        </is>
      </c>
      <c r="E179" s="4" t="inlineStr">
        <is>
          <t xml:space="preserve">Tecnologías de la información, telecomunicaciones y radiodifusión / Software / Software de gestión</t>
        </is>
      </c>
      <c r="F179" s="0">
        <v>2.0</v>
      </c>
      <c r="G179" s="0" t="inlineStr">
        <is>
          <t xml:space="preserve">Unidad</t>
        </is>
      </c>
      <c r="H179" s="4" t="inlineStr">
        <is>
          <t xml:space="preserve">Firepower 4115, Valor neto según Formulario Económico N°1 (en caso de discrepancia entre el valor y el Formulario Económico N° 1 primará este último)</t>
        </is>
      </c>
    </row>
    <row r="180">
      <c r="A180" s="0" t="inlineStr">
        <is>
          <t xml:space="preserve">425-73-LP26</t>
        </is>
      </c>
      <c r="B180" s="4" t="inlineStr">
        <is>
          <t xml:space="preserve">Renovación de licencias de software CISCO</t>
        </is>
      </c>
      <c r="C180" s="0">
        <v>10</v>
      </c>
      <c r="D180" s="4" t="inlineStr">
        <is>
          <t xml:space="preserve">Software de gestión de licencias</t>
        </is>
      </c>
      <c r="E180" s="4" t="inlineStr">
        <is>
          <t xml:space="preserve">Tecnologías de la información, telecomunicaciones y radiodifusión / Software / Software de gestión</t>
        </is>
      </c>
      <c r="F180" s="0">
        <v>3000.0</v>
      </c>
      <c r="G180" s="0" t="inlineStr">
        <is>
          <t xml:space="preserve">Unidad</t>
        </is>
      </c>
      <c r="H180" s="4" t="inlineStr">
        <is>
          <t xml:space="preserve">Cisco Secure Client Premier, Valor neto según Formulario Económico N°1 (en caso de discrepancia entre el valor y el Formulario Económico N° 1 primará este último)</t>
        </is>
      </c>
    </row>
    <row r="181">
      <c r="A181" s="0" t="inlineStr">
        <is>
          <t xml:space="preserve">5240-109-LR26</t>
        </is>
      </c>
      <c r="B181" s="4" t="inlineStr">
        <is>
          <t xml:space="preserve">SOFTWARE USO FORENSE DE EXTRACC. Y ANALIS DE DATOS</t>
        </is>
      </c>
      <c r="C181" s="0">
        <v>1</v>
      </c>
      <c r="D181" s="4" t="inlineStr">
        <is>
          <t xml:space="preserve">Software de extracción de datos</t>
        </is>
      </c>
      <c r="E181" s="4" t="inlineStr">
        <is>
          <t xml:space="preserve">Tecnologías de la información, telecomunicaciones y radiodifusión / Software / Software de consultas y gestión de datos</t>
        </is>
      </c>
      <c r="F181" s="0">
        <v>2.0</v>
      </c>
      <c r="G181" s="0" t="inlineStr">
        <is>
          <t xml:space="preserve">Unidad</t>
        </is>
      </c>
      <c r="H181" s="4" t="inlineStr">
        <is>
          <t xml:space="preserve">LINEA 1: SOFTWARE FORENSE DE EXTRACCIÓN AVANZADO Y ANALISIS DE INFORMACIÓN DIGITAL</t>
        </is>
      </c>
    </row>
    <row r="182">
      <c r="A182" s="0" t="inlineStr">
        <is>
          <t xml:space="preserve">5240-109-LR26</t>
        </is>
      </c>
      <c r="B182" s="4" t="inlineStr">
        <is>
          <t xml:space="preserve">SOFTWARE USO FORENSE DE EXTRACC. Y ANALIS DE DATOS</t>
        </is>
      </c>
      <c r="C182" s="0">
        <v>2</v>
      </c>
      <c r="D182" s="4" t="inlineStr">
        <is>
          <t xml:space="preserve">Software de extracción de datos</t>
        </is>
      </c>
      <c r="E182" s="4" t="inlineStr">
        <is>
          <t xml:space="preserve">Tecnologías de la información, telecomunicaciones y radiodifusión / Software / Software de consultas y gestión de datos</t>
        </is>
      </c>
      <c r="F182" s="0">
        <v>1.0</v>
      </c>
      <c r="G182" s="0" t="inlineStr">
        <is>
          <t xml:space="preserve">Unidad</t>
        </is>
      </c>
      <c r="H182" s="4" t="inlineStr">
        <is>
          <t xml:space="preserve">LINEA 2: SOFTWARE FORENSE PARA RECUPERAR Y REPRODUCIR DISTINTOS FORMATOS DE VIDEO CAPTADOS POR DVR</t>
        </is>
      </c>
    </row>
    <row r="183">
      <c r="A183" s="0" t="inlineStr">
        <is>
          <t xml:space="preserve">5240-109-LR26</t>
        </is>
      </c>
      <c r="B183" s="4" t="inlineStr">
        <is>
          <t xml:space="preserve">SOFTWARE USO FORENSE DE EXTRACC. Y ANALIS DE DATOS</t>
        </is>
      </c>
      <c r="C183" s="0">
        <v>3</v>
      </c>
      <c r="D183" s="4" t="inlineStr">
        <is>
          <t xml:space="preserve">Software de extracción de datos</t>
        </is>
      </c>
      <c r="E183" s="4" t="inlineStr">
        <is>
          <t xml:space="preserve">Tecnologías de la información, telecomunicaciones y radiodifusión / Software / Software de consultas y gestión de datos</t>
        </is>
      </c>
      <c r="F183" s="0">
        <v>3.0</v>
      </c>
      <c r="G183" s="0" t="inlineStr">
        <is>
          <t xml:space="preserve">Unidad</t>
        </is>
      </c>
      <c r="H183" s="4" t="inlineStr">
        <is>
          <t xml:space="preserve">LINEA 3: LICENCIAS FORENSIC TOOL KIT SMS</t>
        </is>
      </c>
    </row>
    <row r="184">
      <c r="A184" s="0" t="inlineStr">
        <is>
          <t xml:space="preserve">5240-109-LR26</t>
        </is>
      </c>
      <c r="B184" s="4" t="inlineStr">
        <is>
          <t xml:space="preserve">SOFTWARE USO FORENSE DE EXTRACC. Y ANALIS DE DATOS</t>
        </is>
      </c>
      <c r="C184" s="0">
        <v>4</v>
      </c>
      <c r="D184" s="4" t="inlineStr">
        <is>
          <t xml:space="preserve">Software de extracción de datos</t>
        </is>
      </c>
      <c r="E184" s="4" t="inlineStr">
        <is>
          <t xml:space="preserve">Tecnologías de la información, telecomunicaciones y radiodifusión / Software / Software de consultas y gestión de datos</t>
        </is>
      </c>
      <c r="F184" s="0">
        <v>1.0</v>
      </c>
      <c r="G184" s="0" t="inlineStr">
        <is>
          <t xml:space="preserve">Unidad</t>
        </is>
      </c>
      <c r="H184" s="4" t="inlineStr">
        <is>
          <t xml:space="preserve">LINEA 4: LICENCIA ENCASE FORENSIC MAINTENANCE</t>
        </is>
      </c>
    </row>
    <row r="185">
      <c r="A185" s="0" t="inlineStr">
        <is>
          <t xml:space="preserve">5240-109-LR26</t>
        </is>
      </c>
      <c r="B185" s="4" t="inlineStr">
        <is>
          <t xml:space="preserve">SOFTWARE USO FORENSE DE EXTRACC. Y ANALIS DE DATOS</t>
        </is>
      </c>
      <c r="C185" s="0">
        <v>5</v>
      </c>
      <c r="D185" s="4" t="inlineStr">
        <is>
          <t xml:space="preserve">Software de extracción de datos</t>
        </is>
      </c>
      <c r="E185" s="4" t="inlineStr">
        <is>
          <t xml:space="preserve">Tecnologías de la información, telecomunicaciones y radiodifusión / Software / Software de consultas y gestión de datos</t>
        </is>
      </c>
      <c r="F185" s="0">
        <v>1.0</v>
      </c>
      <c r="G185" s="0" t="inlineStr">
        <is>
          <t xml:space="preserve">Unidad</t>
        </is>
      </c>
      <c r="H185" s="4" t="inlineStr">
        <is>
          <t xml:space="preserve">LINEA 5: LICENCIAS FORENSIC TOOL KIT SMS (RANCAGUA)</t>
        </is>
      </c>
    </row>
    <row r="186">
      <c r="A186" s="0" t="inlineStr">
        <is>
          <t xml:space="preserve">5240-109-LR26</t>
        </is>
      </c>
      <c r="B186" s="4" t="inlineStr">
        <is>
          <t xml:space="preserve">SOFTWARE USO FORENSE DE EXTRACC. Y ANALIS DE DATOS</t>
        </is>
      </c>
      <c r="C186" s="0">
        <v>6</v>
      </c>
      <c r="D186" s="4" t="inlineStr">
        <is>
          <t xml:space="preserve">Software de extracción de datos</t>
        </is>
      </c>
      <c r="E186" s="4" t="inlineStr">
        <is>
          <t xml:space="preserve">Tecnologías de la información, telecomunicaciones y radiodifusión / Software / Software de consultas y gestión de datos</t>
        </is>
      </c>
      <c r="F186" s="0">
        <v>1.0</v>
      </c>
      <c r="G186" s="0" t="inlineStr">
        <is>
          <t xml:space="preserve">Unidad</t>
        </is>
      </c>
      <c r="H186" s="4" t="inlineStr">
        <is>
          <t xml:space="preserve">LINEA 6: SOFTWARE FORENSE DE EXTRACCIÓN AVANZADO Y ANALISIS DE INFORMACIÓN DIGITAL (RANCAGUA)</t>
        </is>
      </c>
    </row>
    <row r="187">
      <c r="A187" s="0" t="inlineStr">
        <is>
          <t xml:space="preserve">5240-109-LR26</t>
        </is>
      </c>
      <c r="B187" s="4" t="inlineStr">
        <is>
          <t xml:space="preserve">SOFTWARE USO FORENSE DE EXTRACC. Y ANALIS DE DATOS</t>
        </is>
      </c>
      <c r="C187" s="0">
        <v>7</v>
      </c>
      <c r="D187" s="4" t="inlineStr">
        <is>
          <t xml:space="preserve">Software de extracción de datos</t>
        </is>
      </c>
      <c r="E187" s="4" t="inlineStr">
        <is>
          <t xml:space="preserve">Tecnologías de la información, telecomunicaciones y radiodifusión / Software / Software de consultas y gestión de datos</t>
        </is>
      </c>
      <c r="F187" s="0">
        <v>1.0</v>
      </c>
      <c r="G187" s="0" t="inlineStr">
        <is>
          <t xml:space="preserve">Unidad</t>
        </is>
      </c>
      <c r="H187" s="4" t="inlineStr">
        <is>
          <t xml:space="preserve">LINEA 7: SOFTWARE FORENSE DE EXTRACCIÓN AVANZADO Y ANALISIS DE INFORMACIÓN DIGITAL (TALCA)</t>
        </is>
      </c>
    </row>
    <row r="188">
      <c r="A188" s="0" t="inlineStr">
        <is>
          <t xml:space="preserve">5240-109-LR26</t>
        </is>
      </c>
      <c r="B188" s="4" t="inlineStr">
        <is>
          <t xml:space="preserve">SOFTWARE USO FORENSE DE EXTRACC. Y ANALIS DE DATOS</t>
        </is>
      </c>
      <c r="C188" s="0">
        <v>8</v>
      </c>
      <c r="D188" s="4" t="inlineStr">
        <is>
          <t xml:space="preserve">Software de extracción de datos</t>
        </is>
      </c>
      <c r="E188" s="4" t="inlineStr">
        <is>
          <t xml:space="preserve">Tecnologías de la información, telecomunicaciones y radiodifusión / Software / Software de consultas y gestión de datos</t>
        </is>
      </c>
      <c r="F188" s="0">
        <v>1.0</v>
      </c>
      <c r="G188" s="0" t="inlineStr">
        <is>
          <t xml:space="preserve">Unidad</t>
        </is>
      </c>
      <c r="H188" s="4" t="inlineStr">
        <is>
          <t xml:space="preserve">LINEA 8: SOFTWARE FORENSE DE EXTRACCIÓN AVANZADO Y ANALISIS DE INFORMACIÓN DIGITAL (VALDIVIA)</t>
        </is>
      </c>
    </row>
    <row r="189">
      <c r="A189" s="0" t="inlineStr">
        <is>
          <t xml:space="preserve">5240-109-LR26</t>
        </is>
      </c>
      <c r="B189" s="4" t="inlineStr">
        <is>
          <t xml:space="preserve">SOFTWARE USO FORENSE DE EXTRACC. Y ANALIS DE DATOS</t>
        </is>
      </c>
      <c r="C189" s="0">
        <v>9</v>
      </c>
      <c r="D189" s="4" t="inlineStr">
        <is>
          <t xml:space="preserve">Software de extracción de datos</t>
        </is>
      </c>
      <c r="E189" s="4" t="inlineStr">
        <is>
          <t xml:space="preserve">Tecnologías de la información, telecomunicaciones y radiodifusión / Software / Software de consultas y gestión de datos</t>
        </is>
      </c>
      <c r="F189" s="0">
        <v>1.0</v>
      </c>
      <c r="G189" s="0" t="inlineStr">
        <is>
          <t xml:space="preserve">Unidad</t>
        </is>
      </c>
      <c r="H189" s="4" t="inlineStr">
        <is>
          <t xml:space="preserve">LINEA 9: SOFTWARE FORENSE DE EXTRACCIÓN AVANZADO Y ANALISIS DE INFORMACIÓN DIGITAL (PUERTO MONTT)</t>
        </is>
      </c>
    </row>
    <row r="190">
      <c r="A190" s="0" t="inlineStr">
        <is>
          <t xml:space="preserve">2345-137-LR26</t>
        </is>
      </c>
      <c r="B190" s="4" t="inlineStr">
        <is>
          <t xml:space="preserve">SERVICIO DE APLICACIÓN MÓVIL DE SEGURIDAD 1402 PARA LA COMUNA DE LAS CONDES</t>
        </is>
      </c>
      <c r="C190" s="0">
        <v>1</v>
      </c>
      <c r="D190" s="4" t="inlineStr">
        <is>
          <t xml:space="preserve">Web Hosting</t>
        </is>
      </c>
      <c r="E190" s="4" t="inlineStr">
        <is>
          <t xml:space="preserve">Servicios basados en ingeniería, ciencias sociales y tecnología de la información / Servicios informáticos / Servicios para internet</t>
        </is>
      </c>
      <c r="F190" s="0">
        <v>1.0</v>
      </c>
      <c r="G190" s="0" t="inlineStr">
        <is>
          <t xml:space="preserve">Global</t>
        </is>
      </c>
      <c r="H190" s="4" t="inlineStr">
        <is>
          <t xml:space="preserve">De acuerdo a lo indicado en las Bases Técnicas y Anexo N° 3-A y N°3-B</t>
        </is>
      </c>
    </row>
    <row r="191">
      <c r="A191" s="0" t="inlineStr">
        <is>
          <t xml:space="preserve">1882-3-LP26</t>
        </is>
      </c>
      <c r="B191" s="4" t="inlineStr">
        <is>
          <t xml:space="preserve">DPP LA ARAUCANIA SERVICIO DEFENSA RPA LLAMADO 2026</t>
        </is>
      </c>
      <c r="C191" s="0">
        <v>1</v>
      </c>
      <c r="D191" s="4" t="inlineStr">
        <is>
          <t xml:space="preserve">Servicio de defensa penal pública</t>
        </is>
      </c>
      <c r="E191" s="4" t="inlineStr">
        <is>
          <t xml:space="preserve">Servicios profesionales, administrativos y consultorías de gestión empresarial / Servicios legales / Derecho penal</t>
        </is>
      </c>
      <c r="F191" s="0">
        <v>1.0</v>
      </c>
      <c r="G191" s="0" t="inlineStr">
        <is>
          <t xml:space="preserve">Unidad</t>
        </is>
      </c>
      <c r="H191" s="4" t="inlineStr">
        <is>
          <t xml:space="preserve">Contratación con abogad@s, personas jurídicas o abogad@s particulares para la prestación de todo o parte del servicio de Defensa Penal EN LA ZONA 1 RPA ANGOL, SEGUN ANEXO N°1 ADJUNTO.</t>
        </is>
      </c>
    </row>
    <row r="192">
      <c r="A192" s="0" t="inlineStr">
        <is>
          <t xml:space="preserve">1887-4-LP26</t>
        </is>
      </c>
      <c r="B192" s="4" t="inlineStr">
        <is>
          <t xml:space="preserve">SERVICIO DE DEFENSA PENAL EN ZONA 1 RPA</t>
        </is>
      </c>
      <c r="C192" s="0">
        <v>1</v>
      </c>
      <c r="D192" s="4" t="inlineStr">
        <is>
          <t xml:space="preserve">Servicio de defensa penal pública</t>
        </is>
      </c>
      <c r="E192" s="4" t="inlineStr">
        <is>
          <t xml:space="preserve">Servicios profesionales, administrativos y consultorías de gestión empresarial / Servicios legales / Derecho penal</t>
        </is>
      </c>
      <c r="F192" s="0">
        <v>36.0</v>
      </c>
      <c r="G192" s="0" t="inlineStr">
        <is>
          <t xml:space="preserve">Mes</t>
        </is>
      </c>
      <c r="H192" s="4" t="inlineStr">
        <is>
          <t xml:space="preserve">SERVICIO DEFENSA PENAL ZONA 1 RPA(PREFERENTE)</t>
        </is>
      </c>
    </row>
    <row r="193">
      <c r="A193" s="0" t="inlineStr">
        <is>
          <t xml:space="preserve">1057898-85-LR26</t>
        </is>
      </c>
      <c r="B193" s="4" t="inlineStr">
        <is>
          <t xml:space="preserve">ADQUISICIÓN DE SOFTWARES HIS-ESB-BI Y ERP PARA EL NUEVO HOSPITAL REGIONAL DE ÑUBLE</t>
        </is>
      </c>
      <c r="C193" s="0">
        <v>1</v>
      </c>
      <c r="D193" s="4" t="inlineStr">
        <is>
          <t xml:space="preserve">Software de administración</t>
        </is>
      </c>
      <c r="E193" s="4" t="inlineStr">
        <is>
          <t xml:space="preserve">Tecnologías de la información, telecomunicaciones y radiodifusión / Software / Software de administración de redes</t>
        </is>
      </c>
      <c r="F193" s="0">
        <v>1.0</v>
      </c>
      <c r="G193" s="0" t="inlineStr">
        <is>
          <t xml:space="preserve">Global</t>
        </is>
      </c>
      <c r="H193" s="4" t="inlineStr">
        <is>
          <t xml:space="preserve">FAMILIA N°1: SISTEMAS 1 PAQUETIZADO SOFTWARE PRINCIPAL(SOFTWARE COMO SERVICIO)</t>
        </is>
      </c>
    </row>
    <row r="194">
      <c r="A194" s="0" t="inlineStr">
        <is>
          <t xml:space="preserve">1057898-85-LR26</t>
        </is>
      </c>
      <c r="B194" s="4" t="inlineStr">
        <is>
          <t xml:space="preserve">ADQUISICIÓN DE SOFTWARES HIS-ESB-BI Y ERP PARA EL NUEVO HOSPITAL REGIONAL DE ÑUBLE</t>
        </is>
      </c>
      <c r="C194" s="0">
        <v>2</v>
      </c>
      <c r="D194" s="4" t="inlineStr">
        <is>
          <t xml:space="preserve">Software de administración</t>
        </is>
      </c>
      <c r="E194" s="4" t="inlineStr">
        <is>
          <t xml:space="preserve">Tecnologías de la información, telecomunicaciones y radiodifusión / Software / Software de administración de redes</t>
        </is>
      </c>
      <c r="F194" s="0">
        <v>1.0</v>
      </c>
      <c r="G194" s="0" t="inlineStr">
        <is>
          <t xml:space="preserve">Global</t>
        </is>
      </c>
      <c r="H194" s="4" t="inlineStr">
        <is>
          <t xml:space="preserve">FAMILIA N°2: SISTEMAS 2 SISTEMA ERP (SOFTWARE COMO SERVICIO)</t>
        </is>
      </c>
    </row>
    <row r="195">
      <c r="A195" s="0" t="inlineStr">
        <is>
          <t xml:space="preserve">1969-34-LS19</t>
        </is>
      </c>
      <c r="B195" s="4" t="inlineStr">
        <is>
          <t xml:space="preserve">AUTOMATIZACIÓN PORTÓN ACCESO A LINEA DE FUEGO</t>
        </is>
      </c>
      <c r="C195" s="0">
        <v>1</v>
      </c>
      <c r="D195" s="4" t="inlineStr">
        <is>
          <t xml:space="preserve">Puertas de metal</t>
        </is>
      </c>
      <c r="E195" s="4" t="inlineStr">
        <is>
          <t xml:space="preserve">Artículos para estructuras, obras y construcciones / Puertas, ventanas y vidrios / Puertas</t>
        </is>
      </c>
      <c r="F195" s="0">
        <v>1.0</v>
      </c>
      <c r="G195" s="0" t="inlineStr">
        <is>
          <t xml:space="preserve">Unidad</t>
        </is>
      </c>
      <c r="H195" s="4" t="inlineStr">
        <is>
          <t xml:space="preserve">AUTOMATIZACIÓN DE PORTÓN ACCESO A LINEA DE FUEGO C.P. CONCEPCIÓN</t>
        </is>
      </c>
    </row>
  </sheetData>
  <autoFilter ref="A1:H195"/>
</worksheet>
</file>